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Innebandy\FBI Tullinge F07\"/>
    </mc:Choice>
  </mc:AlternateContent>
  <xr:revisionPtr revIDLastSave="0" documentId="13_ncr:1_{70A38DD0-864A-41DD-8FC4-21FFDAD8C9C6}" xr6:coauthVersionLast="47" xr6:coauthVersionMax="47" xr10:uidLastSave="{00000000-0000-0000-0000-000000000000}"/>
  <bookViews>
    <workbookView xWindow="-120" yWindow="-120" windowWidth="29040" windowHeight="16440" tabRatio="966" xr2:uid="{00000000-000D-0000-FFFF-FFFF00000000}"/>
  </bookViews>
  <sheets>
    <sheet name="Lagkassa" sheetId="34" r:id="rId1"/>
    <sheet name="Redovisning" sheetId="98" r:id="rId2"/>
    <sheet name="Gemensamt" sheetId="100" r:id="rId3"/>
    <sheet name="Agnes" sheetId="75" r:id="rId4"/>
    <sheet name="Alva P" sheetId="132" r:id="rId5"/>
    <sheet name="Ayla" sheetId="143" r:id="rId6"/>
    <sheet name="Charlotte" sheetId="39" r:id="rId7"/>
    <sheet name="Emelie" sheetId="106" r:id="rId8"/>
    <sheet name="Emma A" sheetId="128" r:id="rId9"/>
    <sheet name="Emma W" sheetId="48" r:id="rId10"/>
    <sheet name="Ester" sheetId="107" r:id="rId11"/>
    <sheet name="Freja" sheetId="134" r:id="rId12"/>
    <sheet name="Hanna" sheetId="62" r:id="rId13"/>
    <sheet name="Hedvig" sheetId="91" r:id="rId14"/>
    <sheet name="lda G" sheetId="126" r:id="rId15"/>
    <sheet name="lda L" sheetId="129" r:id="rId16"/>
    <sheet name="lda LN" sheetId="130" r:id="rId17"/>
    <sheet name="Ines" sheetId="127" r:id="rId18"/>
    <sheet name="Isa F" sheetId="131" r:id="rId19"/>
    <sheet name="Isabella" sheetId="108" r:id="rId20"/>
    <sheet name="Josefin" sheetId="135" r:id="rId21"/>
    <sheet name="Julia K" sheetId="120" r:id="rId22"/>
    <sheet name="Kajsa" sheetId="110" r:id="rId23"/>
    <sheet name="Lara" sheetId="136" r:id="rId24"/>
    <sheet name="Leah" sheetId="111" r:id="rId25"/>
    <sheet name="Lee" sheetId="101" r:id="rId26"/>
    <sheet name="Lilja" sheetId="57" r:id="rId27"/>
    <sheet name="Linnea" sheetId="140" r:id="rId28"/>
    <sheet name="Millie" sheetId="44" r:id="rId29"/>
    <sheet name="Moa N" sheetId="137" r:id="rId30"/>
    <sheet name="Moa-Li" sheetId="114" r:id="rId31"/>
    <sheet name="My" sheetId="115" r:id="rId32"/>
    <sheet name="Nellie" sheetId="116" r:id="rId33"/>
    <sheet name="Olivia" sheetId="70" r:id="rId34"/>
    <sheet name="Sofia" sheetId="142" r:id="rId35"/>
    <sheet name="Tuva" sheetId="139" r:id="rId36"/>
    <sheet name="Slutat-&gt;" sheetId="83" r:id="rId37"/>
    <sheet name="Ebba" sheetId="102" r:id="rId38"/>
    <sheet name="Anna" sheetId="122" r:id="rId39"/>
    <sheet name="Julia E" sheetId="87" r:id="rId40"/>
    <sheet name="Elvira H" sheetId="133" r:id="rId41"/>
    <sheet name="Tova" sheetId="138" r:id="rId42"/>
    <sheet name="Elsa" sheetId="99" r:id="rId43"/>
    <sheet name="Ella M" sheetId="69" r:id="rId44"/>
    <sheet name="Saga" sheetId="117" r:id="rId45"/>
    <sheet name="Tilde" sheetId="118" r:id="rId46"/>
    <sheet name="Elvira" sheetId="125" r:id="rId47"/>
    <sheet name="Esra" sheetId="119" r:id="rId48"/>
    <sheet name="Ela" sheetId="124" r:id="rId49"/>
    <sheet name="Alma" sheetId="121" r:id="rId50"/>
    <sheet name="Alva" sheetId="105" r:id="rId51"/>
    <sheet name="Jonna" sheetId="123" r:id="rId52"/>
    <sheet name="Maya" sheetId="92" r:id="rId53"/>
    <sheet name="Linnea T" sheetId="112" r:id="rId54"/>
    <sheet name="Majken" sheetId="113" r:id="rId55"/>
    <sheet name="Johanna" sheetId="109" r:id="rId56"/>
    <sheet name="E Grönquist" sheetId="95" r:id="rId57"/>
    <sheet name="Moa" sheetId="89" r:id="rId58"/>
    <sheet name="Estelle" sheetId="80" r:id="rId59"/>
    <sheet name="Amanda" sheetId="85" r:id="rId60"/>
    <sheet name="Maja" sheetId="88" r:id="rId61"/>
    <sheet name="Linnea Slutat" sheetId="38" r:id="rId62"/>
    <sheet name="Saga H" sheetId="59" r:id="rId63"/>
    <sheet name="Ida OLD" sheetId="90" r:id="rId64"/>
    <sheet name="Neliah" sheetId="96" r:id="rId65"/>
    <sheet name="Mia" sheetId="94" r:id="rId66"/>
    <sheet name="My Slutat" sheetId="97" r:id="rId67"/>
    <sheet name="Astrid" sheetId="84" r:id="rId68"/>
    <sheet name="Nellie Slutat" sheetId="77" r:id="rId69"/>
  </sheet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39" l="1"/>
  <c r="B10" i="142"/>
  <c r="B93" i="70"/>
  <c r="B59" i="116"/>
  <c r="B61" i="115"/>
  <c r="B57" i="114"/>
  <c r="B93" i="44"/>
  <c r="B9" i="140"/>
  <c r="B92" i="57"/>
  <c r="B61" i="101"/>
  <c r="B57" i="111"/>
  <c r="B12" i="136"/>
  <c r="B11" i="135"/>
  <c r="B61" i="108"/>
  <c r="B15" i="131"/>
  <c r="B13" i="130"/>
  <c r="B26" i="126"/>
  <c r="B74" i="91"/>
  <c r="B93" i="62"/>
  <c r="B59" i="107"/>
  <c r="B83" i="48"/>
  <c r="B18" i="128"/>
  <c r="B58" i="106"/>
  <c r="B77" i="39"/>
  <c r="B5" i="143"/>
  <c r="B12" i="132"/>
  <c r="B82" i="75"/>
  <c r="G964" i="100"/>
  <c r="D968" i="100"/>
  <c r="D969" i="100" s="1"/>
  <c r="A969" i="100"/>
  <c r="C571" i="98" l="1"/>
  <c r="C570" i="98"/>
  <c r="C569" i="98"/>
  <c r="C568" i="98"/>
  <c r="C567" i="98"/>
  <c r="C566" i="98"/>
  <c r="C565" i="98"/>
  <c r="C564" i="98"/>
  <c r="C563" i="98"/>
  <c r="C562" i="98"/>
  <c r="C561" i="98"/>
  <c r="C560" i="98"/>
  <c r="C967" i="100"/>
  <c r="C966" i="100"/>
  <c r="C965" i="100"/>
  <c r="C964" i="100"/>
  <c r="C963" i="100"/>
  <c r="C962" i="100"/>
  <c r="C960" i="100"/>
  <c r="C959" i="100"/>
  <c r="C958" i="100"/>
  <c r="C957" i="100"/>
  <c r="C956" i="100"/>
  <c r="C955" i="100"/>
  <c r="C952" i="100"/>
  <c r="C951" i="100"/>
  <c r="C950" i="100"/>
  <c r="C948" i="100"/>
  <c r="C946" i="100"/>
  <c r="C945" i="100"/>
  <c r="C944" i="100"/>
  <c r="C942" i="100"/>
  <c r="C941" i="100"/>
  <c r="C940" i="100"/>
  <c r="C939" i="100"/>
  <c r="C938" i="100"/>
  <c r="C937" i="100"/>
  <c r="C936" i="100"/>
  <c r="C935" i="100"/>
  <c r="C558" i="98"/>
  <c r="C557" i="98"/>
  <c r="C556" i="98"/>
  <c r="C555" i="98"/>
  <c r="C554" i="98"/>
  <c r="C553" i="98"/>
  <c r="C552" i="98"/>
  <c r="C551" i="98"/>
  <c r="C550" i="98"/>
  <c r="C549" i="98"/>
  <c r="C548" i="98"/>
  <c r="B2" i="143"/>
  <c r="C20" i="34" s="1"/>
  <c r="C547" i="98"/>
  <c r="D929" i="100"/>
  <c r="D931" i="100"/>
  <c r="C542" i="98"/>
  <c r="C541" i="98"/>
  <c r="C540" i="98"/>
  <c r="C537" i="98"/>
  <c r="C538" i="98"/>
  <c r="C539" i="98"/>
  <c r="C534" i="98"/>
  <c r="C533" i="98"/>
  <c r="C532" i="98"/>
  <c r="C531" i="98"/>
  <c r="C530" i="98"/>
  <c r="C528" i="98"/>
  <c r="C527" i="98"/>
  <c r="C526" i="98"/>
  <c r="C521" i="98"/>
  <c r="C525" i="98"/>
  <c r="C524" i="98"/>
  <c r="G890" i="100"/>
  <c r="C522" i="98"/>
  <c r="C520" i="98"/>
  <c r="D897" i="100"/>
  <c r="C523" i="98" s="1"/>
  <c r="C519" i="98"/>
  <c r="C518" i="98"/>
  <c r="C517" i="98"/>
  <c r="C516" i="98"/>
  <c r="C515" i="98"/>
  <c r="C513" i="98"/>
  <c r="C511" i="98"/>
  <c r="C510" i="98"/>
  <c r="B2" i="140"/>
  <c r="C42" i="34" s="1"/>
  <c r="C507" i="98"/>
  <c r="B2" i="138"/>
  <c r="C58" i="34" s="1"/>
  <c r="D58" i="34" s="1"/>
  <c r="B2" i="133"/>
  <c r="C57" i="34" s="1"/>
  <c r="C503" i="98"/>
  <c r="C502" i="98"/>
  <c r="B51" i="106"/>
  <c r="C500" i="98" s="1"/>
  <c r="B50" i="111"/>
  <c r="C499" i="98" s="1"/>
  <c r="C496" i="98"/>
  <c r="B51" i="107"/>
  <c r="C498" i="98" s="1"/>
  <c r="D830" i="100"/>
  <c r="D839" i="100" s="1"/>
  <c r="D844" i="100" s="1"/>
  <c r="D845" i="100" s="1"/>
  <c r="B77" i="48"/>
  <c r="C497" i="98" s="1"/>
  <c r="C495" i="98"/>
  <c r="C493" i="98"/>
  <c r="C492" i="98"/>
  <c r="C491" i="98"/>
  <c r="C490" i="98"/>
  <c r="C484" i="98"/>
  <c r="C485" i="98"/>
  <c r="C486" i="98"/>
  <c r="C487" i="98"/>
  <c r="C488" i="98"/>
  <c r="C489" i="98"/>
  <c r="D42" i="34" l="1"/>
  <c r="D898" i="100"/>
  <c r="C877" i="100" s="1"/>
  <c r="C482" i="98"/>
  <c r="C479" i="98"/>
  <c r="C969" i="100" l="1"/>
  <c r="C878" i="100"/>
  <c r="B91" i="70"/>
  <c r="B7" i="136"/>
  <c r="B2" i="136" s="1"/>
  <c r="C38" i="34" s="1"/>
  <c r="D38" i="34" s="1"/>
  <c r="B10" i="129"/>
  <c r="B55" i="106"/>
  <c r="B10" i="131"/>
  <c r="B56" i="107"/>
  <c r="B57" i="101"/>
  <c r="B55" i="116"/>
  <c r="B52" i="110"/>
  <c r="B22" i="126"/>
  <c r="B74" i="39"/>
  <c r="B57" i="115"/>
  <c r="B50" i="120"/>
  <c r="B70" i="91"/>
  <c r="B7" i="132"/>
  <c r="B2" i="132" s="1"/>
  <c r="C19" i="34" s="1"/>
  <c r="D19" i="34" s="1"/>
  <c r="B8" i="137"/>
  <c r="B2" i="137" s="1"/>
  <c r="C44" i="34" s="1"/>
  <c r="D44" i="34" s="1"/>
  <c r="B7" i="135"/>
  <c r="B2" i="135" s="1"/>
  <c r="C35" i="34" s="1"/>
  <c r="D35" i="34" s="1"/>
  <c r="B90" i="62"/>
  <c r="B78" i="75"/>
  <c r="B81" i="48"/>
  <c r="B89" i="44"/>
  <c r="B57" i="108"/>
  <c r="B7" i="134"/>
  <c r="B2" i="134" s="1"/>
  <c r="C26" i="34" s="1"/>
  <c r="D26" i="34" s="1"/>
  <c r="B7" i="139"/>
  <c r="B2" i="139" s="1"/>
  <c r="C50" i="34" s="1"/>
  <c r="D50" i="34" s="1"/>
  <c r="B87" i="57"/>
  <c r="B17" i="127"/>
  <c r="B6" i="142"/>
  <c r="B2" i="142" s="1"/>
  <c r="C49" i="34" s="1"/>
  <c r="D49" i="34" s="1"/>
  <c r="B54" i="111"/>
  <c r="B9" i="130"/>
  <c r="B16" i="128"/>
  <c r="C890" i="100"/>
  <c r="C892" i="100"/>
  <c r="C871" i="100"/>
  <c r="C865" i="100"/>
  <c r="C875" i="100"/>
  <c r="C872" i="100"/>
  <c r="C864" i="100"/>
  <c r="C895" i="100"/>
  <c r="C873" i="100"/>
  <c r="C887" i="100"/>
  <c r="C881" i="100"/>
  <c r="C889" i="100"/>
  <c r="C885" i="100"/>
  <c r="C879" i="100"/>
  <c r="C884" i="100"/>
  <c r="C866" i="100"/>
  <c r="C883" i="100"/>
  <c r="C894" i="100"/>
  <c r="C886" i="100"/>
  <c r="C893" i="100"/>
  <c r="C869" i="100"/>
  <c r="C898" i="100" s="1"/>
  <c r="C874" i="100"/>
  <c r="C870" i="100"/>
  <c r="C876" i="100"/>
  <c r="C868" i="100"/>
  <c r="C882" i="100"/>
  <c r="C880" i="100"/>
  <c r="C896" i="100"/>
  <c r="C478" i="98"/>
  <c r="C477" i="98"/>
  <c r="C476" i="98"/>
  <c r="C475" i="98"/>
  <c r="C474" i="98"/>
  <c r="C473" i="98"/>
  <c r="C472" i="98"/>
  <c r="C471" i="98"/>
  <c r="C470" i="98"/>
  <c r="C469" i="98"/>
  <c r="C468" i="98"/>
  <c r="D811" i="100"/>
  <c r="C465" i="98"/>
  <c r="C461" i="98"/>
  <c r="C464" i="98"/>
  <c r="C463" i="98"/>
  <c r="C462" i="98"/>
  <c r="C459" i="98"/>
  <c r="C460" i="98"/>
  <c r="C458" i="98"/>
  <c r="C457" i="98"/>
  <c r="C456" i="98"/>
  <c r="C451" i="98"/>
  <c r="C455" i="98"/>
  <c r="C453" i="98"/>
  <c r="C454" i="98"/>
  <c r="C450" i="98"/>
  <c r="C449" i="98"/>
  <c r="C448" i="98"/>
  <c r="C968" i="100" l="1"/>
  <c r="C897" i="100"/>
  <c r="E897" i="100" s="1"/>
  <c r="C481" i="98"/>
  <c r="C447" i="98"/>
  <c r="D775" i="100"/>
  <c r="C444" i="98" s="1"/>
  <c r="C439" i="98"/>
  <c r="C438" i="98"/>
  <c r="C437" i="98"/>
  <c r="C436" i="98"/>
  <c r="C435" i="98"/>
  <c r="C434" i="98"/>
  <c r="C422" i="98"/>
  <c r="C433" i="98"/>
  <c r="C432" i="98"/>
  <c r="C431" i="98"/>
  <c r="C430" i="98"/>
  <c r="C429" i="98"/>
  <c r="D740" i="100"/>
  <c r="D741" i="100" s="1"/>
  <c r="C712" i="100" s="1"/>
  <c r="C427" i="98"/>
  <c r="C426" i="98"/>
  <c r="C425" i="98"/>
  <c r="C424" i="98"/>
  <c r="C421" i="98"/>
  <c r="C420" i="98"/>
  <c r="C419" i="98"/>
  <c r="C418" i="98"/>
  <c r="C417" i="98"/>
  <c r="C423" i="98"/>
  <c r="C416" i="98"/>
  <c r="C413" i="98"/>
  <c r="C414" i="98"/>
  <c r="C415" i="98"/>
  <c r="C410" i="98"/>
  <c r="D705" i="100"/>
  <c r="D706" i="100" s="1"/>
  <c r="C678" i="100" s="1"/>
  <c r="C406" i="98"/>
  <c r="D669" i="100"/>
  <c r="G594" i="100"/>
  <c r="C402" i="98"/>
  <c r="C401" i="98"/>
  <c r="C367" i="98"/>
  <c r="C400" i="98"/>
  <c r="C398" i="98"/>
  <c r="C399" i="98"/>
  <c r="C397" i="98"/>
  <c r="C396" i="98"/>
  <c r="C390" i="98"/>
  <c r="C395" i="98"/>
  <c r="C394" i="98"/>
  <c r="C393" i="98"/>
  <c r="C392" i="98"/>
  <c r="C391" i="98"/>
  <c r="C389" i="98"/>
  <c r="C388" i="98"/>
  <c r="C386" i="98"/>
  <c r="C385" i="98"/>
  <c r="C382" i="98"/>
  <c r="C381" i="98"/>
  <c r="C380" i="98"/>
  <c r="C379" i="98"/>
  <c r="C377" i="98"/>
  <c r="C376" i="98"/>
  <c r="C375" i="98"/>
  <c r="C374" i="98"/>
  <c r="C372" i="98"/>
  <c r="C371" i="98"/>
  <c r="C369" i="98"/>
  <c r="C370" i="98"/>
  <c r="C368" i="98"/>
  <c r="C366" i="98"/>
  <c r="C363" i="98"/>
  <c r="C364" i="98"/>
  <c r="C362" i="98"/>
  <c r="C361" i="98"/>
  <c r="C359" i="98"/>
  <c r="D634" i="100"/>
  <c r="D635" i="100" s="1"/>
  <c r="B33" i="117" s="1"/>
  <c r="D598" i="100"/>
  <c r="C360" i="98" s="1"/>
  <c r="D562" i="100"/>
  <c r="D563" i="100" s="1"/>
  <c r="B42" i="115" s="1"/>
  <c r="C358" i="98"/>
  <c r="C357" i="98"/>
  <c r="C354" i="98"/>
  <c r="C355" i="98"/>
  <c r="C356" i="98"/>
  <c r="C353" i="98"/>
  <c r="C352" i="98"/>
  <c r="C351" i="98"/>
  <c r="C350" i="98"/>
  <c r="C349" i="98"/>
  <c r="C348" i="98"/>
  <c r="C347" i="98"/>
  <c r="C346" i="98"/>
  <c r="C345" i="98"/>
  <c r="C344" i="98"/>
  <c r="C343" i="98"/>
  <c r="C342" i="98"/>
  <c r="C341" i="98"/>
  <c r="C340" i="98"/>
  <c r="C339" i="98"/>
  <c r="C338" i="98"/>
  <c r="C337" i="98"/>
  <c r="C335" i="98"/>
  <c r="C334" i="98"/>
  <c r="C331" i="98"/>
  <c r="C330" i="98"/>
  <c r="C329" i="98"/>
  <c r="C328" i="98"/>
  <c r="C321" i="98"/>
  <c r="C326" i="98"/>
  <c r="C325" i="98"/>
  <c r="D526" i="100"/>
  <c r="C324" i="98"/>
  <c r="C323" i="98"/>
  <c r="C322" i="98"/>
  <c r="C320" i="98"/>
  <c r="E968" i="100" l="1"/>
  <c r="C559" i="98"/>
  <c r="B5" i="131"/>
  <c r="B2" i="131" s="1"/>
  <c r="C33" i="34" s="1"/>
  <c r="B4" i="130"/>
  <c r="B2" i="130" s="1"/>
  <c r="C31" i="34" s="1"/>
  <c r="D31" i="34" s="1"/>
  <c r="B5" i="129"/>
  <c r="B2" i="129" s="1"/>
  <c r="C30" i="34" s="1"/>
  <c r="D30" i="34" s="1"/>
  <c r="C822" i="100"/>
  <c r="B42" i="122"/>
  <c r="C841" i="100"/>
  <c r="C830" i="100"/>
  <c r="C832" i="100"/>
  <c r="C829" i="100"/>
  <c r="C835" i="100"/>
  <c r="C817" i="100"/>
  <c r="C837" i="100"/>
  <c r="C836" i="100"/>
  <c r="C819" i="100"/>
  <c r="B52" i="101"/>
  <c r="B85" i="62"/>
  <c r="B12" i="127"/>
  <c r="B48" i="111"/>
  <c r="B50" i="107"/>
  <c r="B86" i="70"/>
  <c r="B48" i="110"/>
  <c r="B75" i="48"/>
  <c r="B50" i="106"/>
  <c r="B18" i="126"/>
  <c r="B51" i="116"/>
  <c r="B45" i="120"/>
  <c r="B10" i="128"/>
  <c r="B52" i="108"/>
  <c r="B51" i="114"/>
  <c r="B70" i="39"/>
  <c r="B53" i="115"/>
  <c r="B83" i="44"/>
  <c r="B83" i="57"/>
  <c r="B65" i="91"/>
  <c r="B73" i="75"/>
  <c r="C821" i="100"/>
  <c r="C827" i="100"/>
  <c r="C824" i="100"/>
  <c r="C828" i="100"/>
  <c r="C818" i="100"/>
  <c r="C823" i="100"/>
  <c r="C820" i="100"/>
  <c r="C834" i="100"/>
  <c r="C838" i="100"/>
  <c r="C826" i="100"/>
  <c r="C833" i="100"/>
  <c r="C839" i="100"/>
  <c r="C831" i="100"/>
  <c r="C825" i="100"/>
  <c r="C840" i="100"/>
  <c r="D812" i="100"/>
  <c r="C445" i="98"/>
  <c r="D776" i="100"/>
  <c r="B47" i="115"/>
  <c r="B45" i="116"/>
  <c r="B43" i="106"/>
  <c r="B6" i="128"/>
  <c r="B50" i="102"/>
  <c r="B13" i="126"/>
  <c r="B45" i="108"/>
  <c r="B56" i="87"/>
  <c r="B77" i="44"/>
  <c r="B36" i="99"/>
  <c r="B7" i="127"/>
  <c r="B44" i="114"/>
  <c r="B40" i="120"/>
  <c r="B68" i="75"/>
  <c r="B43" i="107"/>
  <c r="B43" i="111"/>
  <c r="B38" i="117"/>
  <c r="B69" i="48"/>
  <c r="B78" i="70"/>
  <c r="B43" i="110"/>
  <c r="B36" i="122"/>
  <c r="B79" i="62"/>
  <c r="B47" i="101"/>
  <c r="C428" i="98"/>
  <c r="B65" i="39"/>
  <c r="B59" i="91"/>
  <c r="B76" i="57"/>
  <c r="C737" i="100"/>
  <c r="C728" i="100"/>
  <c r="C720" i="100"/>
  <c r="C711" i="100"/>
  <c r="C736" i="100"/>
  <c r="C727" i="100"/>
  <c r="C719" i="100"/>
  <c r="C734" i="100"/>
  <c r="C726" i="100"/>
  <c r="C718" i="100"/>
  <c r="C733" i="100"/>
  <c r="C725" i="100"/>
  <c r="C717" i="100"/>
  <c r="C732" i="100"/>
  <c r="C724" i="100"/>
  <c r="C716" i="100"/>
  <c r="C731" i="100"/>
  <c r="C723" i="100"/>
  <c r="C715" i="100"/>
  <c r="C730" i="100"/>
  <c r="C722" i="100"/>
  <c r="C713" i="100"/>
  <c r="C710" i="100"/>
  <c r="C729" i="100"/>
  <c r="C721" i="100"/>
  <c r="D670" i="100"/>
  <c r="C640" i="100" s="1"/>
  <c r="C692" i="100"/>
  <c r="C685" i="100"/>
  <c r="C676" i="100"/>
  <c r="C701" i="100"/>
  <c r="C700" i="100"/>
  <c r="C684" i="100"/>
  <c r="C677" i="100"/>
  <c r="C693" i="100"/>
  <c r="C683" i="100"/>
  <c r="C698" i="100"/>
  <c r="C690" i="100"/>
  <c r="C682" i="100"/>
  <c r="C674" i="100"/>
  <c r="C697" i="100"/>
  <c r="C689" i="100"/>
  <c r="C681" i="100"/>
  <c r="C407" i="98"/>
  <c r="C699" i="100"/>
  <c r="C696" i="100"/>
  <c r="C688" i="100"/>
  <c r="C680" i="100"/>
  <c r="C695" i="100"/>
  <c r="C687" i="100"/>
  <c r="C679" i="100"/>
  <c r="C691" i="100"/>
  <c r="C675" i="100"/>
  <c r="C702" i="100"/>
  <c r="C694" i="100"/>
  <c r="C686" i="100"/>
  <c r="B56" i="91"/>
  <c r="B41" i="108"/>
  <c r="B54" i="87"/>
  <c r="B40" i="116"/>
  <c r="B35" i="118"/>
  <c r="B38" i="111"/>
  <c r="C405" i="98"/>
  <c r="B32" i="122"/>
  <c r="B39" i="110"/>
  <c r="B43" i="101"/>
  <c r="B46" i="102"/>
  <c r="B64" i="69"/>
  <c r="B40" i="114"/>
  <c r="B12" i="125"/>
  <c r="C630" i="100"/>
  <c r="C613" i="100"/>
  <c r="C616" i="100"/>
  <c r="C617" i="100"/>
  <c r="C632" i="100"/>
  <c r="C604" i="100"/>
  <c r="C621" i="100"/>
  <c r="C633" i="100"/>
  <c r="C614" i="100"/>
  <c r="C607" i="100"/>
  <c r="C622" i="100"/>
  <c r="C627" i="100"/>
  <c r="C628" i="100"/>
  <c r="C619" i="100"/>
  <c r="C608" i="100"/>
  <c r="C623" i="100"/>
  <c r="C626" i="100"/>
  <c r="B65" i="75"/>
  <c r="B35" i="120"/>
  <c r="B72" i="57"/>
  <c r="B64" i="48"/>
  <c r="B72" i="44"/>
  <c r="B61" i="39"/>
  <c r="B39" i="107"/>
  <c r="B39" i="114"/>
  <c r="B75" i="62"/>
  <c r="B41" i="115"/>
  <c r="B38" i="106"/>
  <c r="B8" i="126"/>
  <c r="B73" i="70"/>
  <c r="B38" i="110"/>
  <c r="B43" i="102"/>
  <c r="B52" i="87"/>
  <c r="C534" i="100"/>
  <c r="C549" i="100"/>
  <c r="C557" i="100"/>
  <c r="D599" i="100"/>
  <c r="C580" i="100" s="1"/>
  <c r="C373" i="98"/>
  <c r="C548" i="100"/>
  <c r="C555" i="100"/>
  <c r="C539" i="100"/>
  <c r="C546" i="100"/>
  <c r="C538" i="100"/>
  <c r="C536" i="100"/>
  <c r="C556" i="100"/>
  <c r="C552" i="100"/>
  <c r="C559" i="100"/>
  <c r="C551" i="100"/>
  <c r="C553" i="100"/>
  <c r="C319" i="98"/>
  <c r="C318" i="98"/>
  <c r="C317" i="98"/>
  <c r="C316" i="98"/>
  <c r="C315" i="98"/>
  <c r="C314" i="98"/>
  <c r="C313" i="98"/>
  <c r="C312" i="98"/>
  <c r="C311" i="98"/>
  <c r="C309" i="98"/>
  <c r="C310" i="98"/>
  <c r="C308" i="98"/>
  <c r="C307" i="98"/>
  <c r="C306" i="98"/>
  <c r="C305" i="98"/>
  <c r="C301" i="98"/>
  <c r="C300" i="98"/>
  <c r="C299" i="98"/>
  <c r="C298" i="98"/>
  <c r="C297" i="98"/>
  <c r="B27" i="106"/>
  <c r="C296" i="98" s="1"/>
  <c r="C295" i="98"/>
  <c r="C294" i="98"/>
  <c r="C293" i="98"/>
  <c r="C291" i="98"/>
  <c r="C290" i="98"/>
  <c r="C289" i="98"/>
  <c r="C281" i="98"/>
  <c r="C288" i="98"/>
  <c r="C287" i="98"/>
  <c r="C286" i="98"/>
  <c r="C285" i="98"/>
  <c r="C284" i="98"/>
  <c r="C283" i="98"/>
  <c r="D33" i="34" l="1"/>
  <c r="C845" i="100"/>
  <c r="C844" i="100"/>
  <c r="C785" i="100"/>
  <c r="C798" i="100"/>
  <c r="C793" i="100"/>
  <c r="B45" i="110"/>
  <c r="B15" i="126"/>
  <c r="C650" i="100"/>
  <c r="B48" i="115"/>
  <c r="C760" i="100"/>
  <c r="B58" i="87"/>
  <c r="C649" i="100"/>
  <c r="C801" i="100"/>
  <c r="C789" i="100"/>
  <c r="C791" i="100"/>
  <c r="C792" i="100"/>
  <c r="C781" i="100"/>
  <c r="C799" i="100"/>
  <c r="C800" i="100"/>
  <c r="C807" i="100"/>
  <c r="B82" i="70"/>
  <c r="B68" i="69"/>
  <c r="B80" i="57"/>
  <c r="B47" i="106"/>
  <c r="B45" i="111"/>
  <c r="B50" i="101"/>
  <c r="B47" i="107"/>
  <c r="B63" i="91"/>
  <c r="B54" i="102"/>
  <c r="B49" i="114"/>
  <c r="B59" i="87"/>
  <c r="B73" i="48"/>
  <c r="B82" i="62"/>
  <c r="B47" i="116"/>
  <c r="B39" i="122"/>
  <c r="B48" i="108"/>
  <c r="B49" i="115"/>
  <c r="B80" i="44"/>
  <c r="C803" i="100"/>
  <c r="C787" i="100"/>
  <c r="C802" i="100"/>
  <c r="C796" i="100"/>
  <c r="C784" i="100"/>
  <c r="C808" i="100"/>
  <c r="C782" i="100"/>
  <c r="C790" i="100"/>
  <c r="C795" i="100"/>
  <c r="C804" i="100"/>
  <c r="C765" i="100"/>
  <c r="B45" i="107"/>
  <c r="B46" i="116"/>
  <c r="C768" i="100"/>
  <c r="C752" i="100"/>
  <c r="B78" i="44"/>
  <c r="B60" i="91"/>
  <c r="C756" i="100"/>
  <c r="B51" i="102"/>
  <c r="C747" i="100"/>
  <c r="C755" i="100"/>
  <c r="C751" i="100"/>
  <c r="B78" i="57"/>
  <c r="B66" i="39"/>
  <c r="B70" i="48"/>
  <c r="B46" i="114"/>
  <c r="C767" i="100"/>
  <c r="C758" i="100"/>
  <c r="C754" i="100"/>
  <c r="C749" i="100"/>
  <c r="B67" i="69"/>
  <c r="B7" i="128"/>
  <c r="B2" i="128" s="1"/>
  <c r="C23" i="34" s="1"/>
  <c r="D23" i="34" s="1"/>
  <c r="C753" i="100"/>
  <c r="C759" i="100"/>
  <c r="C748" i="100"/>
  <c r="C764" i="100"/>
  <c r="B80" i="70"/>
  <c r="C772" i="100"/>
  <c r="B44" i="106"/>
  <c r="B48" i="101"/>
  <c r="B46" i="108"/>
  <c r="C771" i="100"/>
  <c r="C766" i="100"/>
  <c r="B8" i="127"/>
  <c r="B81" i="62"/>
  <c r="C657" i="100"/>
  <c r="C658" i="100"/>
  <c r="C643" i="100"/>
  <c r="C668" i="100"/>
  <c r="C652" i="100"/>
  <c r="C563" i="100"/>
  <c r="C646" i="100"/>
  <c r="C740" i="100"/>
  <c r="C741" i="100"/>
  <c r="C664" i="100"/>
  <c r="C662" i="100"/>
  <c r="C651" i="100"/>
  <c r="C666" i="100"/>
  <c r="C645" i="100"/>
  <c r="C667" i="100"/>
  <c r="C659" i="100"/>
  <c r="C653" i="100"/>
  <c r="C655" i="100"/>
  <c r="C647" i="100"/>
  <c r="C661" i="100"/>
  <c r="C642" i="100"/>
  <c r="C644" i="100"/>
  <c r="C654" i="100"/>
  <c r="C648" i="100"/>
  <c r="C656" i="100"/>
  <c r="C665" i="100"/>
  <c r="C660" i="100"/>
  <c r="C663" i="100"/>
  <c r="C641" i="100"/>
  <c r="C705" i="100"/>
  <c r="C706" i="100"/>
  <c r="B30" i="122"/>
  <c r="B42" i="102"/>
  <c r="B54" i="91"/>
  <c r="C597" i="100"/>
  <c r="B71" i="57"/>
  <c r="C596" i="100"/>
  <c r="C595" i="100"/>
  <c r="C578" i="100"/>
  <c r="C589" i="100"/>
  <c r="C570" i="100"/>
  <c r="C575" i="100"/>
  <c r="C593" i="100"/>
  <c r="B34" i="118"/>
  <c r="C588" i="100"/>
  <c r="B36" i="106"/>
  <c r="B38" i="107"/>
  <c r="C572" i="100"/>
  <c r="B41" i="101"/>
  <c r="B62" i="48"/>
  <c r="C582" i="100"/>
  <c r="C585" i="100"/>
  <c r="B36" i="111"/>
  <c r="B39" i="116"/>
  <c r="C577" i="100"/>
  <c r="B51" i="87"/>
  <c r="C634" i="100"/>
  <c r="C635" i="100"/>
  <c r="B11" i="125"/>
  <c r="B2" i="125" s="1"/>
  <c r="B71" i="70"/>
  <c r="C562" i="100"/>
  <c r="C279" i="98"/>
  <c r="C278" i="98"/>
  <c r="C280" i="98"/>
  <c r="C275" i="98"/>
  <c r="C277" i="98"/>
  <c r="C276" i="98"/>
  <c r="C257" i="98"/>
  <c r="C256" i="98"/>
  <c r="D490" i="100"/>
  <c r="D491" i="100" s="1"/>
  <c r="C466" i="100" s="1"/>
  <c r="C274" i="98"/>
  <c r="C273" i="98"/>
  <c r="C272" i="98"/>
  <c r="C261" i="98"/>
  <c r="C271" i="98"/>
  <c r="C270" i="98"/>
  <c r="D457" i="100"/>
  <c r="D458" i="100" s="1"/>
  <c r="E844" i="100" l="1"/>
  <c r="C776" i="100"/>
  <c r="C812" i="100"/>
  <c r="C811" i="100"/>
  <c r="C775" i="100"/>
  <c r="C670" i="100"/>
  <c r="E740" i="100"/>
  <c r="E562" i="100"/>
  <c r="C669" i="100"/>
  <c r="E705" i="100"/>
  <c r="C599" i="100"/>
  <c r="C598" i="100"/>
  <c r="E634" i="100"/>
  <c r="B30" i="115"/>
  <c r="B44" i="87"/>
  <c r="B25" i="118"/>
  <c r="B24" i="117"/>
  <c r="B52" i="48"/>
  <c r="B28" i="110"/>
  <c r="B30" i="114"/>
  <c r="B31" i="108"/>
  <c r="B29" i="107"/>
  <c r="B62" i="70"/>
  <c r="B25" i="120"/>
  <c r="B63" i="44"/>
  <c r="B32" i="101"/>
  <c r="B28" i="111"/>
  <c r="B64" i="57"/>
  <c r="B66" i="62"/>
  <c r="B29" i="116"/>
  <c r="B56" i="39"/>
  <c r="B27" i="99"/>
  <c r="B32" i="102"/>
  <c r="B57" i="75"/>
  <c r="B26" i="106"/>
  <c r="B21" i="122"/>
  <c r="B55" i="69"/>
  <c r="B24" i="118"/>
  <c r="B31" i="101"/>
  <c r="B51" i="48"/>
  <c r="B19" i="122"/>
  <c r="B28" i="114"/>
  <c r="B31" i="102"/>
  <c r="B23" i="117"/>
  <c r="B27" i="111"/>
  <c r="B25" i="106"/>
  <c r="B20" i="121"/>
  <c r="B61" i="70"/>
  <c r="B26" i="110"/>
  <c r="B25" i="99"/>
  <c r="B56" i="75"/>
  <c r="B29" i="115"/>
  <c r="B28" i="116"/>
  <c r="B24" i="120"/>
  <c r="B43" i="87"/>
  <c r="B30" i="108"/>
  <c r="B15" i="124"/>
  <c r="B55" i="39"/>
  <c r="B61" i="44"/>
  <c r="B65" i="62"/>
  <c r="B63" i="57"/>
  <c r="B28" i="107"/>
  <c r="C432" i="100"/>
  <c r="C431" i="100"/>
  <c r="C430" i="100"/>
  <c r="C454" i="100"/>
  <c r="C453" i="100"/>
  <c r="C447" i="100"/>
  <c r="C438" i="100"/>
  <c r="C446" i="100"/>
  <c r="C445" i="100"/>
  <c r="C455" i="100"/>
  <c r="C437" i="100"/>
  <c r="C452" i="100"/>
  <c r="C444" i="100"/>
  <c r="C436" i="100"/>
  <c r="C451" i="100"/>
  <c r="C443" i="100"/>
  <c r="C450" i="100"/>
  <c r="C434" i="100"/>
  <c r="C449" i="100"/>
  <c r="C441" i="100"/>
  <c r="C433" i="100"/>
  <c r="C429" i="100"/>
  <c r="C456" i="100"/>
  <c r="C448" i="100"/>
  <c r="C440" i="100"/>
  <c r="D423" i="100"/>
  <c r="C268" i="98"/>
  <c r="C267" i="98"/>
  <c r="C266" i="98"/>
  <c r="C264" i="98"/>
  <c r="C263" i="98"/>
  <c r="C262" i="98"/>
  <c r="C260" i="98"/>
  <c r="G419" i="100"/>
  <c r="B26" i="107" s="1"/>
  <c r="C269" i="98" s="1"/>
  <c r="C258" i="98"/>
  <c r="C254" i="98"/>
  <c r="C249" i="98"/>
  <c r="C248" i="98"/>
  <c r="E669" i="100" l="1"/>
  <c r="E775" i="100"/>
  <c r="E811" i="100"/>
  <c r="E598" i="100"/>
  <c r="C457" i="100"/>
  <c r="C458" i="100"/>
  <c r="D424" i="100"/>
  <c r="C398" i="100" s="1"/>
  <c r="C246" i="98"/>
  <c r="C244" i="98"/>
  <c r="D391" i="100"/>
  <c r="C242" i="98"/>
  <c r="C241" i="98"/>
  <c r="C240" i="98"/>
  <c r="C239" i="98"/>
  <c r="C238" i="98"/>
  <c r="C237" i="98"/>
  <c r="D291" i="100"/>
  <c r="E291" i="100" s="1"/>
  <c r="C262" i="100" s="1"/>
  <c r="J30" i="100"/>
  <c r="J24" i="100"/>
  <c r="C235" i="98"/>
  <c r="C234" i="98"/>
  <c r="C233" i="98"/>
  <c r="C225" i="98"/>
  <c r="C224" i="98"/>
  <c r="C231" i="98"/>
  <c r="C230" i="98"/>
  <c r="C229" i="98"/>
  <c r="C228" i="98"/>
  <c r="C227" i="98"/>
  <c r="C226" i="98"/>
  <c r="D358" i="100"/>
  <c r="E358" i="100" s="1"/>
  <c r="B23" i="114" s="1"/>
  <c r="D325" i="100"/>
  <c r="E325" i="100" s="1"/>
  <c r="C314" i="100" s="1"/>
  <c r="C258" i="100"/>
  <c r="D258" i="100"/>
  <c r="E258" i="100" s="1"/>
  <c r="E196" i="100"/>
  <c r="E197" i="100"/>
  <c r="E198" i="100"/>
  <c r="E199" i="100"/>
  <c r="E200" i="100"/>
  <c r="E201" i="100"/>
  <c r="E202" i="100"/>
  <c r="E203" i="100"/>
  <c r="E204" i="100"/>
  <c r="E205" i="100"/>
  <c r="E206" i="100"/>
  <c r="E207" i="100"/>
  <c r="E208" i="100"/>
  <c r="E209" i="100"/>
  <c r="E210" i="100"/>
  <c r="E211" i="100"/>
  <c r="E212" i="100"/>
  <c r="E213" i="100"/>
  <c r="E214" i="100"/>
  <c r="E215" i="100"/>
  <c r="E216" i="100"/>
  <c r="E217" i="100"/>
  <c r="E218" i="100"/>
  <c r="E219" i="100"/>
  <c r="E220" i="100"/>
  <c r="E221" i="100"/>
  <c r="E222" i="100"/>
  <c r="E223" i="100"/>
  <c r="E195" i="100"/>
  <c r="E225" i="100"/>
  <c r="D224" i="100"/>
  <c r="C224" i="100"/>
  <c r="C205" i="98"/>
  <c r="C195" i="98"/>
  <c r="C196" i="98"/>
  <c r="C204" i="98"/>
  <c r="C203" i="98"/>
  <c r="C202" i="98"/>
  <c r="C201" i="98"/>
  <c r="C199" i="98"/>
  <c r="C200" i="98"/>
  <c r="C198" i="98"/>
  <c r="C197" i="98"/>
  <c r="A190" i="100"/>
  <c r="M188" i="100" s="1"/>
  <c r="J160" i="100"/>
  <c r="J161" i="100"/>
  <c r="J162" i="100"/>
  <c r="J163" i="100"/>
  <c r="J164" i="100"/>
  <c r="J165" i="100"/>
  <c r="J166" i="100"/>
  <c r="J167" i="100"/>
  <c r="J168" i="100"/>
  <c r="J169" i="100"/>
  <c r="J170" i="100"/>
  <c r="J171" i="100"/>
  <c r="J172" i="100"/>
  <c r="J173" i="100"/>
  <c r="J174" i="100"/>
  <c r="J175" i="100"/>
  <c r="J176" i="100"/>
  <c r="J177" i="100"/>
  <c r="J178" i="100"/>
  <c r="J179" i="100"/>
  <c r="J180" i="100"/>
  <c r="J181" i="100"/>
  <c r="J182" i="100"/>
  <c r="J183" i="100"/>
  <c r="J184" i="100"/>
  <c r="J185" i="100"/>
  <c r="J186" i="100"/>
  <c r="J187" i="100"/>
  <c r="J188" i="100"/>
  <c r="C193" i="98"/>
  <c r="C192" i="98"/>
  <c r="C175" i="98"/>
  <c r="C174" i="98"/>
  <c r="L190" i="100"/>
  <c r="J159" i="100"/>
  <c r="C188" i="98"/>
  <c r="L155" i="100"/>
  <c r="M155" i="100" s="1"/>
  <c r="O149" i="100"/>
  <c r="O145" i="100"/>
  <c r="C179" i="98"/>
  <c r="C180" i="98"/>
  <c r="C178" i="98"/>
  <c r="C177" i="98"/>
  <c r="C15" i="34"/>
  <c r="J124" i="100"/>
  <c r="J123" i="100"/>
  <c r="J122" i="100"/>
  <c r="J121" i="100"/>
  <c r="J120" i="100"/>
  <c r="J119" i="100"/>
  <c r="J118" i="100"/>
  <c r="J117" i="100"/>
  <c r="J116" i="100"/>
  <c r="J115" i="100"/>
  <c r="J114" i="100"/>
  <c r="J113" i="100"/>
  <c r="J112" i="100"/>
  <c r="J111" i="100"/>
  <c r="J110" i="100"/>
  <c r="J109" i="100"/>
  <c r="J108" i="100"/>
  <c r="J107" i="100"/>
  <c r="J106" i="100"/>
  <c r="J105" i="100"/>
  <c r="J104" i="100"/>
  <c r="J103" i="100"/>
  <c r="J102" i="100"/>
  <c r="J101" i="100"/>
  <c r="J100" i="100"/>
  <c r="J99" i="100"/>
  <c r="J98" i="100"/>
  <c r="J97" i="100"/>
  <c r="C135" i="98"/>
  <c r="C134" i="98"/>
  <c r="C133" i="98"/>
  <c r="C132" i="98"/>
  <c r="C131" i="98"/>
  <c r="C130" i="98"/>
  <c r="C129" i="98"/>
  <c r="E457" i="100" l="1"/>
  <c r="B40" i="87"/>
  <c r="C422" i="100"/>
  <c r="B27" i="115"/>
  <c r="B28" i="101"/>
  <c r="B28" i="102"/>
  <c r="B49" i="48"/>
  <c r="C420" i="100"/>
  <c r="C406" i="100"/>
  <c r="B58" i="44"/>
  <c r="B25" i="107"/>
  <c r="B58" i="70"/>
  <c r="C403" i="100"/>
  <c r="B24" i="110"/>
  <c r="C419" i="100"/>
  <c r="B22" i="120"/>
  <c r="C417" i="100"/>
  <c r="B17" i="122"/>
  <c r="B23" i="99"/>
  <c r="B45" i="91"/>
  <c r="C412" i="100"/>
  <c r="C395" i="100"/>
  <c r="C411" i="100"/>
  <c r="B17" i="121"/>
  <c r="B53" i="75"/>
  <c r="B61" i="57"/>
  <c r="C402" i="100"/>
  <c r="C404" i="100"/>
  <c r="C396" i="100"/>
  <c r="C409" i="100"/>
  <c r="B53" i="39"/>
  <c r="B23" i="106"/>
  <c r="B26" i="114"/>
  <c r="C421" i="100"/>
  <c r="C410" i="100"/>
  <c r="C397" i="100"/>
  <c r="C408" i="100"/>
  <c r="C418" i="100"/>
  <c r="B20" i="117"/>
  <c r="B53" i="69"/>
  <c r="B28" i="108"/>
  <c r="C413" i="100"/>
  <c r="C407" i="100"/>
  <c r="C415" i="100"/>
  <c r="B22" i="118"/>
  <c r="C399" i="100"/>
  <c r="C416" i="100"/>
  <c r="B24" i="111"/>
  <c r="B26" i="116"/>
  <c r="B63" i="62"/>
  <c r="C401" i="100"/>
  <c r="C414" i="100"/>
  <c r="E391" i="100"/>
  <c r="B24" i="115" s="1"/>
  <c r="B47" i="48"/>
  <c r="B23" i="107"/>
  <c r="B56" i="70"/>
  <c r="B61" i="62"/>
  <c r="B13" i="122"/>
  <c r="B41" i="91"/>
  <c r="B20" i="105"/>
  <c r="B24" i="108"/>
  <c r="B25" i="102"/>
  <c r="B22" i="110"/>
  <c r="B10" i="124"/>
  <c r="B58" i="57"/>
  <c r="B51" i="69"/>
  <c r="B56" i="44"/>
  <c r="B24" i="114"/>
  <c r="B50" i="75"/>
  <c r="B19" i="99"/>
  <c r="B37" i="87"/>
  <c r="B23" i="115"/>
  <c r="B14" i="121"/>
  <c r="B21" i="106"/>
  <c r="B20" i="120"/>
  <c r="B22" i="116"/>
  <c r="B21" i="111"/>
  <c r="B18" i="117"/>
  <c r="B50" i="39"/>
  <c r="B14" i="119"/>
  <c r="B25" i="101"/>
  <c r="B18" i="118"/>
  <c r="C278" i="100"/>
  <c r="C277" i="100"/>
  <c r="C269" i="100"/>
  <c r="C286" i="100"/>
  <c r="C270" i="100"/>
  <c r="C285" i="100"/>
  <c r="C284" i="100"/>
  <c r="C276" i="100"/>
  <c r="C268" i="100"/>
  <c r="C275" i="100"/>
  <c r="C274" i="100"/>
  <c r="C289" i="100"/>
  <c r="C281" i="100"/>
  <c r="C273" i="100"/>
  <c r="C265" i="100"/>
  <c r="C267" i="100"/>
  <c r="C282" i="100"/>
  <c r="C288" i="100"/>
  <c r="C280" i="100"/>
  <c r="C272" i="100"/>
  <c r="C264" i="100"/>
  <c r="C283" i="100"/>
  <c r="C290" i="100"/>
  <c r="C266" i="100"/>
  <c r="C287" i="100"/>
  <c r="C279" i="100"/>
  <c r="C271" i="100"/>
  <c r="C263" i="100"/>
  <c r="B54" i="70"/>
  <c r="C308" i="100"/>
  <c r="C311" i="100"/>
  <c r="C317" i="100"/>
  <c r="B35" i="87"/>
  <c r="C318" i="100"/>
  <c r="C324" i="100"/>
  <c r="B59" i="62"/>
  <c r="C306" i="100"/>
  <c r="B39" i="91"/>
  <c r="C310" i="100"/>
  <c r="B57" i="57"/>
  <c r="C309" i="100"/>
  <c r="C323" i="100"/>
  <c r="B22" i="108"/>
  <c r="B49" i="39"/>
  <c r="B19" i="120"/>
  <c r="C312" i="100"/>
  <c r="B50" i="69"/>
  <c r="B21" i="110"/>
  <c r="C300" i="100"/>
  <c r="C313" i="100"/>
  <c r="B46" i="48"/>
  <c r="B54" i="44"/>
  <c r="C303" i="100"/>
  <c r="B22" i="107"/>
  <c r="C357" i="100"/>
  <c r="C343" i="100"/>
  <c r="C351" i="100"/>
  <c r="C356" i="100"/>
  <c r="C342" i="100"/>
  <c r="C341" i="100"/>
  <c r="C350" i="100"/>
  <c r="C339" i="100"/>
  <c r="C347" i="100"/>
  <c r="C336" i="100"/>
  <c r="C345" i="100"/>
  <c r="C346" i="100"/>
  <c r="C333" i="100"/>
  <c r="C344" i="100"/>
  <c r="F219" i="100"/>
  <c r="F211" i="100"/>
  <c r="F203" i="100"/>
  <c r="F218" i="100"/>
  <c r="F195" i="100"/>
  <c r="F216" i="100"/>
  <c r="F208" i="100"/>
  <c r="F200" i="100"/>
  <c r="F196" i="100"/>
  <c r="F210" i="100"/>
  <c r="F202" i="100"/>
  <c r="F217" i="100"/>
  <c r="F209" i="100"/>
  <c r="F201" i="100"/>
  <c r="F223" i="100"/>
  <c r="F215" i="100"/>
  <c r="F207" i="100"/>
  <c r="F199" i="100"/>
  <c r="F222" i="100"/>
  <c r="F214" i="100"/>
  <c r="F206" i="100"/>
  <c r="F198" i="100"/>
  <c r="F221" i="100"/>
  <c r="F213" i="100"/>
  <c r="F205" i="100"/>
  <c r="F197" i="100"/>
  <c r="F220" i="100"/>
  <c r="F212" i="100"/>
  <c r="F204" i="100"/>
  <c r="C225" i="100"/>
  <c r="M190" i="100"/>
  <c r="J190" i="100"/>
  <c r="C181" i="98"/>
  <c r="C128" i="98"/>
  <c r="C127" i="98"/>
  <c r="C126" i="98"/>
  <c r="C125" i="98"/>
  <c r="C124" i="98"/>
  <c r="C123" i="98"/>
  <c r="C122" i="98"/>
  <c r="C121" i="98"/>
  <c r="C120" i="98"/>
  <c r="C119" i="98"/>
  <c r="C118" i="98"/>
  <c r="C117" i="98"/>
  <c r="C116" i="98"/>
  <c r="C115" i="98"/>
  <c r="C114" i="98"/>
  <c r="C113" i="98"/>
  <c r="C112" i="98"/>
  <c r="C111" i="98"/>
  <c r="C110" i="98"/>
  <c r="C109" i="98"/>
  <c r="C108" i="98"/>
  <c r="C367" i="100" l="1"/>
  <c r="B20" i="99"/>
  <c r="B22" i="111"/>
  <c r="B23" i="116"/>
  <c r="B15" i="121"/>
  <c r="B25" i="108"/>
  <c r="C365" i="100"/>
  <c r="C386" i="100"/>
  <c r="B38" i="87"/>
  <c r="C377" i="100"/>
  <c r="B26" i="101"/>
  <c r="B19" i="118"/>
  <c r="B26" i="102"/>
  <c r="C424" i="100"/>
  <c r="C378" i="100"/>
  <c r="C370" i="100"/>
  <c r="C363" i="100"/>
  <c r="B15" i="119"/>
  <c r="C373" i="100"/>
  <c r="B11" i="124"/>
  <c r="B2" i="124" s="1"/>
  <c r="B14" i="122"/>
  <c r="B51" i="75"/>
  <c r="C368" i="100"/>
  <c r="C381" i="100"/>
  <c r="C362" i="100"/>
  <c r="C382" i="100"/>
  <c r="C376" i="100"/>
  <c r="B42" i="91"/>
  <c r="C385" i="100"/>
  <c r="C388" i="100"/>
  <c r="C423" i="100"/>
  <c r="C291" i="100"/>
  <c r="C236" i="98" s="1"/>
  <c r="C325" i="100"/>
  <c r="F224" i="100"/>
  <c r="C107" i="98"/>
  <c r="C391" i="100" l="1"/>
  <c r="C243" i="98" s="1"/>
  <c r="E423" i="100"/>
  <c r="C259" i="98"/>
  <c r="C105" i="98"/>
  <c r="B2" i="119"/>
  <c r="C104" i="98"/>
  <c r="C103" i="98"/>
  <c r="C102" i="98"/>
  <c r="L65" i="100" l="1"/>
  <c r="J37" i="100"/>
  <c r="J38" i="100"/>
  <c r="J39" i="100"/>
  <c r="J40" i="100"/>
  <c r="J41" i="100"/>
  <c r="J42" i="100"/>
  <c r="J43" i="100"/>
  <c r="J44" i="100"/>
  <c r="J45" i="100"/>
  <c r="J46" i="100"/>
  <c r="J47" i="100"/>
  <c r="J48" i="100"/>
  <c r="J49" i="100"/>
  <c r="J50" i="100"/>
  <c r="J51" i="100"/>
  <c r="J52" i="100"/>
  <c r="J53" i="100"/>
  <c r="J54" i="100"/>
  <c r="J55" i="100"/>
  <c r="J56" i="100"/>
  <c r="J57" i="100"/>
  <c r="J58" i="100"/>
  <c r="J59" i="100"/>
  <c r="J60" i="100"/>
  <c r="J61" i="100"/>
  <c r="J62" i="100"/>
  <c r="J63" i="100"/>
  <c r="J36" i="100"/>
  <c r="N93" i="100"/>
  <c r="H65" i="100"/>
  <c r="D65" i="100"/>
  <c r="C99" i="98"/>
  <c r="J65" i="100" l="1"/>
  <c r="M65" i="100" s="1"/>
  <c r="C98" i="98"/>
  <c r="C95" i="98" l="1"/>
  <c r="C91" i="98"/>
  <c r="J94" i="100"/>
  <c r="L94" i="100"/>
  <c r="M94" i="100" l="1"/>
  <c r="C88" i="98"/>
  <c r="C89" i="98"/>
  <c r="C87" i="98"/>
  <c r="C86" i="98"/>
  <c r="C77" i="98"/>
  <c r="C85" i="98"/>
  <c r="C84" i="98"/>
  <c r="C83" i="98"/>
  <c r="C82" i="98"/>
  <c r="C81" i="98"/>
  <c r="C80" i="98"/>
  <c r="C78" i="98"/>
  <c r="C76" i="98"/>
  <c r="C75" i="98"/>
  <c r="C74" i="98"/>
  <c r="C73" i="98"/>
  <c r="C72" i="98" l="1"/>
  <c r="C71" i="98" l="1"/>
  <c r="B2" i="113" l="1"/>
  <c r="B2" i="112"/>
  <c r="B2" i="109"/>
  <c r="C70" i="98"/>
  <c r="C69" i="98"/>
  <c r="C68" i="98"/>
  <c r="C67" i="98"/>
  <c r="D33" i="100" l="1"/>
  <c r="C60" i="98"/>
  <c r="C59" i="98" l="1"/>
  <c r="C58" i="98" l="1"/>
  <c r="C57" i="98"/>
  <c r="J31" i="100" l="1"/>
  <c r="M33" i="100"/>
  <c r="L15" i="100"/>
  <c r="I33" i="100"/>
  <c r="H33" i="100"/>
  <c r="J29" i="100"/>
  <c r="J28" i="100"/>
  <c r="J27" i="100"/>
  <c r="J26" i="100"/>
  <c r="J25" i="100"/>
  <c r="J23" i="100"/>
  <c r="J22" i="100"/>
  <c r="J21" i="100"/>
  <c r="J20" i="100"/>
  <c r="J19" i="100"/>
  <c r="C55" i="98"/>
  <c r="C54" i="98"/>
  <c r="C53" i="98"/>
  <c r="C52" i="98"/>
  <c r="C51" i="98"/>
  <c r="C50" i="98"/>
  <c r="J33" i="100" l="1"/>
  <c r="N33" i="100" s="1"/>
  <c r="C48" i="98"/>
  <c r="C47" i="98" l="1"/>
  <c r="C46" i="98" l="1"/>
  <c r="C45" i="98"/>
  <c r="J4" i="100" l="1"/>
  <c r="J5" i="100"/>
  <c r="J6" i="100"/>
  <c r="J7" i="100"/>
  <c r="J8" i="100"/>
  <c r="J9" i="100"/>
  <c r="J10" i="100"/>
  <c r="J11" i="100"/>
  <c r="J12" i="100"/>
  <c r="J13" i="100"/>
  <c r="J14" i="100"/>
  <c r="J3" i="100"/>
  <c r="H15" i="100"/>
  <c r="I15" i="100"/>
  <c r="D15" i="100"/>
  <c r="J15" i="100" l="1"/>
  <c r="C42" i="98"/>
  <c r="C41" i="98" l="1"/>
  <c r="C35" i="98" l="1"/>
  <c r="B2" i="95" l="1"/>
  <c r="C34" i="98"/>
  <c r="C32" i="98"/>
  <c r="C33" i="98"/>
  <c r="C31" i="98" l="1"/>
  <c r="C25" i="98" l="1"/>
  <c r="C26" i="98"/>
  <c r="C27" i="98"/>
  <c r="C28" i="98"/>
  <c r="C29" i="98"/>
  <c r="C24" i="98" l="1"/>
  <c r="C23" i="98"/>
  <c r="C22" i="98"/>
  <c r="C20" i="98" l="1"/>
  <c r="C6" i="98" l="1"/>
  <c r="C7" i="98"/>
  <c r="C8" i="98"/>
  <c r="C9" i="98"/>
  <c r="C10" i="98"/>
  <c r="C12" i="98"/>
  <c r="C13" i="98"/>
  <c r="C15" i="98"/>
  <c r="C18" i="98"/>
  <c r="C19" i="98"/>
  <c r="B2" i="97" l="1"/>
  <c r="B2" i="96"/>
  <c r="B2" i="94" l="1"/>
  <c r="B2" i="92"/>
  <c r="B2" i="90"/>
  <c r="B2" i="89" l="1"/>
  <c r="B2" i="88"/>
  <c r="B2" i="85"/>
  <c r="B2" i="84"/>
  <c r="B2" i="80" l="1"/>
  <c r="B2" i="38"/>
  <c r="B2" i="77"/>
  <c r="B2" i="59"/>
  <c r="B13" i="105" l="1"/>
  <c r="B2" i="105" s="1"/>
  <c r="B44" i="75"/>
  <c r="D150" i="100"/>
  <c r="J150" i="100" s="1"/>
  <c r="D144" i="100"/>
  <c r="J144" i="100" s="1"/>
  <c r="B13" i="116"/>
  <c r="B27" i="87"/>
  <c r="B14" i="106"/>
  <c r="B47" i="44"/>
  <c r="B11" i="120"/>
  <c r="B13" i="111"/>
  <c r="B13" i="115"/>
  <c r="D143" i="100"/>
  <c r="J143" i="100" s="1"/>
  <c r="B13" i="110"/>
  <c r="B47" i="57"/>
  <c r="B6" i="121"/>
  <c r="D153" i="100"/>
  <c r="J153" i="100" s="1"/>
  <c r="B9" i="118"/>
  <c r="D130" i="100"/>
  <c r="J130" i="100" s="1"/>
  <c r="B10" i="117"/>
  <c r="D149" i="100"/>
  <c r="J149" i="100" s="1"/>
  <c r="D131" i="100"/>
  <c r="J131" i="100" s="1"/>
  <c r="B42" i="39"/>
  <c r="B2" i="39" s="1"/>
  <c r="C21" i="34" s="1"/>
  <c r="D21" i="34" s="1"/>
  <c r="B13" i="108"/>
  <c r="D133" i="100"/>
  <c r="J133" i="100" s="1"/>
  <c r="B47" i="70"/>
  <c r="B19" i="101"/>
  <c r="B51" i="62"/>
  <c r="B14" i="114"/>
  <c r="B14" i="107"/>
  <c r="D132" i="100"/>
  <c r="J132" i="100" s="1"/>
  <c r="B41" i="69"/>
  <c r="D136" i="100"/>
  <c r="J136" i="100" s="1"/>
  <c r="D134" i="100"/>
  <c r="J134" i="100" s="1"/>
  <c r="D148" i="100"/>
  <c r="J148" i="100" s="1"/>
  <c r="D139" i="100"/>
  <c r="J139" i="100" s="1"/>
  <c r="D138" i="100"/>
  <c r="J138" i="100" s="1"/>
  <c r="D152" i="100"/>
  <c r="J152" i="100" s="1"/>
  <c r="D142" i="100"/>
  <c r="J142" i="100" s="1"/>
  <c r="D146" i="100"/>
  <c r="J146" i="100" s="1"/>
  <c r="B38" i="48"/>
  <c r="B19" i="102"/>
  <c r="D145" i="100"/>
  <c r="J145" i="100" s="1"/>
  <c r="B7" i="123"/>
  <c r="B2" i="123" s="1"/>
  <c r="D140" i="100"/>
  <c r="J140" i="100" s="1"/>
  <c r="D151" i="100"/>
  <c r="J151" i="100" s="1"/>
  <c r="D147" i="100"/>
  <c r="J147" i="100" s="1"/>
  <c r="D137" i="100"/>
  <c r="J137" i="100" s="1"/>
  <c r="D135" i="100"/>
  <c r="J135" i="100" s="1"/>
  <c r="D129" i="100"/>
  <c r="J129" i="100" s="1"/>
  <c r="D141" i="100"/>
  <c r="J141" i="100" s="1"/>
  <c r="J155" i="100" l="1"/>
  <c r="C358" i="100" l="1"/>
  <c r="C476" i="100" l="1"/>
  <c r="C483" i="100"/>
  <c r="C482" i="100"/>
  <c r="C474" i="100"/>
  <c r="C489" i="100"/>
  <c r="C481" i="100"/>
  <c r="C473" i="100"/>
  <c r="C465" i="100"/>
  <c r="C468" i="100"/>
  <c r="C480" i="100"/>
  <c r="C464" i="100"/>
  <c r="C488" i="100"/>
  <c r="C487" i="100"/>
  <c r="C479" i="100"/>
  <c r="C471" i="100"/>
  <c r="C484" i="100"/>
  <c r="C486" i="100"/>
  <c r="C478" i="100"/>
  <c r="C470" i="100"/>
  <c r="C485" i="100"/>
  <c r="C477" i="100"/>
  <c r="C462" i="100"/>
  <c r="C491" i="100" s="1"/>
  <c r="C469" i="100"/>
  <c r="C490" i="100" l="1"/>
  <c r="E490" i="100" s="1"/>
  <c r="D527" i="100" l="1"/>
  <c r="B5" i="126" s="1"/>
  <c r="B2" i="126" s="1"/>
  <c r="C29" i="34" s="1"/>
  <c r="D29" i="34" s="1"/>
  <c r="C523" i="100" l="1"/>
  <c r="C511" i="100"/>
  <c r="B66" i="57"/>
  <c r="B2" i="57" s="1"/>
  <c r="C41" i="34" s="1"/>
  <c r="D41" i="34" s="1"/>
  <c r="B29" i="118"/>
  <c r="B2" i="118" s="1"/>
  <c r="C56" i="34" s="1"/>
  <c r="B35" i="101"/>
  <c r="B2" i="101" s="1"/>
  <c r="C40" i="34" s="1"/>
  <c r="D40" i="34" s="1"/>
  <c r="B32" i="107"/>
  <c r="B2" i="107" s="1"/>
  <c r="B61" i="75"/>
  <c r="B30" i="106"/>
  <c r="B2" i="106" s="1"/>
  <c r="B29" i="99"/>
  <c r="B2" i="99" s="1"/>
  <c r="B23" i="121"/>
  <c r="B2" i="121" s="1"/>
  <c r="B28" i="117"/>
  <c r="B2" i="117" s="1"/>
  <c r="B31" i="111"/>
  <c r="B2" i="111" s="1"/>
  <c r="C39" i="34" s="1"/>
  <c r="D39" i="34" s="1"/>
  <c r="B56" i="48"/>
  <c r="B2" i="48" s="1"/>
  <c r="B31" i="110"/>
  <c r="B2" i="110" s="1"/>
  <c r="C37" i="34" s="1"/>
  <c r="D37" i="34" s="1"/>
  <c r="B29" i="120"/>
  <c r="B2" i="120" s="1"/>
  <c r="C36" i="34" s="1"/>
  <c r="D36" i="34" s="1"/>
  <c r="B70" i="62"/>
  <c r="B2" i="62" s="1"/>
  <c r="C27" i="34" s="1"/>
  <c r="D27" i="34" s="1"/>
  <c r="B66" i="70"/>
  <c r="B2" i="70" s="1"/>
  <c r="C48" i="34" s="1"/>
  <c r="D48" i="34" s="1"/>
  <c r="B33" i="116"/>
  <c r="B2" i="116" s="1"/>
  <c r="B34" i="115"/>
  <c r="B2" i="115" s="1"/>
  <c r="C46" i="34" s="1"/>
  <c r="D46" i="34" s="1"/>
  <c r="B46" i="87"/>
  <c r="B2" i="87" s="1"/>
  <c r="B58" i="69"/>
  <c r="B2" i="69" s="1"/>
  <c r="B36" i="102"/>
  <c r="B2" i="102" s="1"/>
  <c r="C59" i="34" s="1"/>
  <c r="D59" i="34" s="1"/>
  <c r="B66" i="44"/>
  <c r="B2" i="44" s="1"/>
  <c r="C43" i="34" s="1"/>
  <c r="B49" i="91"/>
  <c r="B2" i="91" s="1"/>
  <c r="C28" i="34" s="1"/>
  <c r="D28" i="34" s="1"/>
  <c r="B33" i="114"/>
  <c r="B2" i="114" s="1"/>
  <c r="B35" i="108"/>
  <c r="B2" i="108" s="1"/>
  <c r="C34" i="34" s="1"/>
  <c r="D34" i="34" s="1"/>
  <c r="B24" i="122"/>
  <c r="B2" i="122" s="1"/>
  <c r="C520" i="100"/>
  <c r="C521" i="100"/>
  <c r="C500" i="100"/>
  <c r="C514" i="100"/>
  <c r="C506" i="100"/>
  <c r="C517" i="100"/>
  <c r="C512" i="100"/>
  <c r="C516" i="100"/>
  <c r="C508" i="100"/>
  <c r="C496" i="100"/>
  <c r="C519" i="100"/>
  <c r="C510" i="100"/>
  <c r="C515" i="100"/>
  <c r="C525" i="100"/>
  <c r="C504" i="100"/>
  <c r="C505" i="100"/>
  <c r="C498" i="100"/>
  <c r="C509" i="100"/>
  <c r="C502" i="100"/>
  <c r="C497" i="100"/>
  <c r="C522" i="100"/>
  <c r="C513" i="100"/>
  <c r="C524" i="100"/>
  <c r="C518" i="100"/>
  <c r="D43" i="34" l="1"/>
  <c r="C45" i="34"/>
  <c r="D45" i="34" s="1"/>
  <c r="C60" i="34"/>
  <c r="C25" i="34"/>
  <c r="D25" i="34" s="1"/>
  <c r="C22" i="34"/>
  <c r="D22" i="34" s="1"/>
  <c r="C24" i="34"/>
  <c r="D24" i="34" s="1"/>
  <c r="C527" i="100"/>
  <c r="C47" i="34"/>
  <c r="D47" i="34" s="1"/>
  <c r="B2" i="75"/>
  <c r="C18" i="34" s="1"/>
  <c r="C526" i="100"/>
  <c r="D18" i="34" l="1"/>
  <c r="E526" i="100"/>
  <c r="B2" i="127"/>
  <c r="C535" i="98"/>
  <c r="C2" i="98" s="1"/>
  <c r="C3" i="34" s="1"/>
  <c r="C32" i="34" l="1"/>
  <c r="C52" i="34" s="1"/>
  <c r="C62" i="34" s="1"/>
  <c r="C5" i="34"/>
  <c r="D32" i="34" l="1"/>
  <c r="D54" i="34" s="1"/>
  <c r="C6" i="34" s="1"/>
  <c r="C7" i="34" s="1"/>
  <c r="C13" i="34" s="1"/>
  <c r="C64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</author>
  </authors>
  <commentList>
    <comment ref="C405" authorId="0" shapeId="0" xr:uid="{08DD1634-F9C7-48F7-81FF-2269C8CBCE4E}">
      <text>
        <r>
          <rPr>
            <b/>
            <sz val="9"/>
            <color indexed="81"/>
            <rFont val="Tahoma"/>
            <family val="2"/>
          </rPr>
          <t>Mikael:</t>
        </r>
        <r>
          <rPr>
            <sz val="9"/>
            <color indexed="81"/>
            <rFont val="Tahoma"/>
            <family val="2"/>
          </rPr>
          <t xml:space="preserve">
Ej återbetalningsbar
</t>
        </r>
      </text>
    </comment>
    <comment ref="B508" authorId="0" shapeId="0" xr:uid="{F3749F69-6BDE-45A4-9153-40FB0544DA19}">
      <text>
        <r>
          <rPr>
            <b/>
            <sz val="9"/>
            <color indexed="81"/>
            <rFont val="Tahoma"/>
            <family val="2"/>
          </rPr>
          <t>Mikael:</t>
        </r>
        <r>
          <rPr>
            <sz val="9"/>
            <color indexed="81"/>
            <rFont val="Tahoma"/>
            <family val="2"/>
          </rPr>
          <t xml:space="preserve">
Lagt till 4kr på totalen (tillfaller lagkassan) för jämnare tal att dra av. Fysfabriken kostade egentlien 11660kr. Varje spelare lägger 324kr</t>
        </r>
      </text>
    </comment>
    <comment ref="B509" authorId="0" shapeId="0" xr:uid="{90EA1E9A-562C-497B-8C10-C171D4335CD9}">
      <text>
        <r>
          <rPr>
            <b/>
            <sz val="9"/>
            <color indexed="81"/>
            <rFont val="Tahoma"/>
            <family val="2"/>
          </rPr>
          <t>Mikael:</t>
        </r>
        <r>
          <rPr>
            <sz val="9"/>
            <color indexed="81"/>
            <rFont val="Tahoma"/>
            <family val="2"/>
          </rPr>
          <t xml:space="preserve">
johan Strandberg)</t>
        </r>
      </text>
    </comment>
    <comment ref="B545" authorId="0" shapeId="0" xr:uid="{6BC5E4F7-20CD-49DB-9946-4C999DEDE010}">
      <text>
        <r>
          <rPr>
            <b/>
            <sz val="9"/>
            <color indexed="81"/>
            <rFont val="Tahoma"/>
            <family val="2"/>
          </rPr>
          <t>Mikael:</t>
        </r>
        <r>
          <rPr>
            <sz val="9"/>
            <color indexed="81"/>
            <rFont val="Tahoma"/>
            <family val="2"/>
          </rPr>
          <t xml:space="preserve">
Lagt till 20kr på totalen (tillfaller lagkassan) för jämnare tal att dra av. Fysfabriken kostade egentlien 11660kr. Varje spelare lägger 365kr</t>
        </r>
      </text>
    </comment>
  </commentList>
</comments>
</file>

<file path=xl/sharedStrings.xml><?xml version="1.0" encoding="utf-8"?>
<sst xmlns="http://schemas.openxmlformats.org/spreadsheetml/2006/main" count="4187" uniqueCount="809">
  <si>
    <t>Summor</t>
  </si>
  <si>
    <t>Inkomster och utgifter, poster</t>
  </si>
  <si>
    <t>Saldo</t>
  </si>
  <si>
    <t>Summa spelarkonton</t>
  </si>
  <si>
    <t>Gemensam lagkassa</t>
  </si>
  <si>
    <t>Insättning 2016-12-09</t>
  </si>
  <si>
    <t>Insättning 2016-12-13</t>
  </si>
  <si>
    <t>Insättning 2016-12-24</t>
  </si>
  <si>
    <t>Insättning 2017-01-16</t>
  </si>
  <si>
    <t>Insättning 2017-02-12</t>
  </si>
  <si>
    <t>Insättning 2017-02-16</t>
  </si>
  <si>
    <t>Insättning 2017-02-27</t>
  </si>
  <si>
    <t>Insättning 2017-02-28</t>
  </si>
  <si>
    <t>Insättning 2017-03-08</t>
  </si>
  <si>
    <t>Insättning 2017-03-13</t>
  </si>
  <si>
    <t>Insättning 2017-03-09</t>
  </si>
  <si>
    <t>Insättning 2017-04-11</t>
  </si>
  <si>
    <t>Katrineholmscupen</t>
  </si>
  <si>
    <t>Insättning 2017-04-20</t>
  </si>
  <si>
    <t>Spelarkonton FBI F07</t>
  </si>
  <si>
    <t>Insättning 2017-10-09</t>
  </si>
  <si>
    <t>Insättning 2017-10-16</t>
  </si>
  <si>
    <t>Insättning 2017-03-10</t>
  </si>
  <si>
    <t>Insättning 2017-10-20</t>
  </si>
  <si>
    <t>Scorpions cup</t>
  </si>
  <si>
    <t>Insättning 2017-10-24</t>
  </si>
  <si>
    <t>Insättning 2017-10-23</t>
  </si>
  <si>
    <t>Insättning 2018-02-06</t>
  </si>
  <si>
    <t>Insättning 2018-02-28</t>
  </si>
  <si>
    <t>Insättning 2018-03-08</t>
  </si>
  <si>
    <t>Insättning 2018-03-09</t>
  </si>
  <si>
    <t>Insättning 2018-03-12</t>
  </si>
  <si>
    <t>Insättning 2018-03-14</t>
  </si>
  <si>
    <t>Insättning 2018-03-21</t>
  </si>
  <si>
    <t>Insättning 2018-03-22</t>
  </si>
  <si>
    <t>Insättning 2018-03-23</t>
  </si>
  <si>
    <t>Insättning 2018-03-28</t>
  </si>
  <si>
    <t>Insättning 2018-03-29</t>
  </si>
  <si>
    <t>Utlägg Katrineholmscupen</t>
  </si>
  <si>
    <t>Insättning 2018-04-11</t>
  </si>
  <si>
    <t>Insättning 2018-04-16</t>
  </si>
  <si>
    <t>Extra Katrineholmscupen</t>
  </si>
  <si>
    <t>Insättning 2018-04-19</t>
  </si>
  <si>
    <t>Älvsjöcupen</t>
  </si>
  <si>
    <t>Insättning 2018-08-30</t>
  </si>
  <si>
    <t>Insättning 2018-10-31</t>
  </si>
  <si>
    <t>Insättning 2018-11-05</t>
  </si>
  <si>
    <t>Insättning 2018-1105</t>
  </si>
  <si>
    <t>Insättning 2018-11-07</t>
  </si>
  <si>
    <t>Insättning 2018-11-08</t>
  </si>
  <si>
    <t>Lagaktivitet november 2018</t>
  </si>
  <si>
    <t>Insättning 2018-11-09</t>
  </si>
  <si>
    <t>Insättning 2018-11-12</t>
  </si>
  <si>
    <t>Insättning 2018-11-13</t>
  </si>
  <si>
    <t>Insättning 2018-11-14</t>
  </si>
  <si>
    <t>Insättning 2018-11-15</t>
  </si>
  <si>
    <t>Insättning 2018-11-16</t>
  </si>
  <si>
    <t>Insättning 2018-11-19</t>
  </si>
  <si>
    <t>Insättning 2018-11-20</t>
  </si>
  <si>
    <t>Insättning 2018-11-21</t>
  </si>
  <si>
    <t>Storvretacupen</t>
  </si>
  <si>
    <t>Gemensam lagkassa vintern 2018/19</t>
  </si>
  <si>
    <t>Insättning 2018-11-26</t>
  </si>
  <si>
    <t>Insättning 2018-12-11</t>
  </si>
  <si>
    <t>Insättning 2018-12-14</t>
  </si>
  <si>
    <t>Minibar att betala in</t>
  </si>
  <si>
    <t>Minbar förtjänst</t>
  </si>
  <si>
    <t>Insättning 2018-12-15</t>
  </si>
  <si>
    <t>Insättning 2018-12-16</t>
  </si>
  <si>
    <t>Insättning 2018-12-17</t>
  </si>
  <si>
    <t>Insättning 2018-12-18</t>
  </si>
  <si>
    <t>Insättning 2018-12-21</t>
  </si>
  <si>
    <t>Insättning 2018-12-23</t>
  </si>
  <si>
    <t>Insättning 2018-12-27</t>
  </si>
  <si>
    <t>Insättning 2018-12-29</t>
  </si>
  <si>
    <t>Insättning 2019-01-03</t>
  </si>
  <si>
    <t>Utlägg Storvretacupen</t>
  </si>
  <si>
    <t>Insättning 2019-01-11</t>
  </si>
  <si>
    <t>Insättning 2019-01-16</t>
  </si>
  <si>
    <t>Insättning 2019-01-18</t>
  </si>
  <si>
    <t>Insättning 2019-01-20</t>
  </si>
  <si>
    <t>Insättning 2019-02-20</t>
  </si>
  <si>
    <t>Insättning 2019-02-25</t>
  </si>
  <si>
    <t>Insättning 2019-02-26</t>
  </si>
  <si>
    <t>Insättning 2019-03-01</t>
  </si>
  <si>
    <t>Insättning 2019-03-04</t>
  </si>
  <si>
    <t>Insättning 2019-03-05</t>
  </si>
  <si>
    <t>Utlägg cup Linköping</t>
  </si>
  <si>
    <t>Linköpingcupen</t>
  </si>
  <si>
    <t>Älvsjöcupen 2 matcher</t>
  </si>
  <si>
    <t>Älvsjöcupen 1 match</t>
  </si>
  <si>
    <t>Insättning 2019-05-19</t>
  </si>
  <si>
    <t>Insättning 2019-05-29</t>
  </si>
  <si>
    <t>Lagaktivitet juni 2019</t>
  </si>
  <si>
    <t>Insättning 2019-09-06</t>
  </si>
  <si>
    <t>Insättning 2019-08-28</t>
  </si>
  <si>
    <t>Insättning 2019-08-30</t>
  </si>
  <si>
    <t>Estelle</t>
  </si>
  <si>
    <t>Hanna</t>
  </si>
  <si>
    <t>Julia</t>
  </si>
  <si>
    <t>Hedvig</t>
  </si>
  <si>
    <t>Agnes</t>
  </si>
  <si>
    <t>Millie</t>
  </si>
  <si>
    <t>Olivia</t>
  </si>
  <si>
    <t>Emma</t>
  </si>
  <si>
    <t>Lilja</t>
  </si>
  <si>
    <t>Insättning 2019-09-08</t>
  </si>
  <si>
    <t>Amanda</t>
  </si>
  <si>
    <t>Charlotta</t>
  </si>
  <si>
    <t>Maya</t>
  </si>
  <si>
    <t>My</t>
  </si>
  <si>
    <t>Nellie</t>
  </si>
  <si>
    <t>Linnea</t>
  </si>
  <si>
    <t>Insättning 2019-09-09</t>
  </si>
  <si>
    <t>Stockholm Floorball Cup 2019-09-06</t>
  </si>
  <si>
    <t>Sammanställning</t>
  </si>
  <si>
    <t>Insättning 2019-09-16</t>
  </si>
  <si>
    <t>Insättning 2019-09-23</t>
  </si>
  <si>
    <t>Datum</t>
  </si>
  <si>
    <t>Utgift</t>
  </si>
  <si>
    <t>Summa</t>
  </si>
  <si>
    <t>Stockholm Floorball Cup Anmälan 1</t>
  </si>
  <si>
    <t>Stockholm Floorball Cup Anmälan 2</t>
  </si>
  <si>
    <t>Insättning Lilja</t>
  </si>
  <si>
    <t>Insättning E Matthews</t>
  </si>
  <si>
    <t>Insättning Hanna</t>
  </si>
  <si>
    <t>Insättning Emma</t>
  </si>
  <si>
    <t>Insättning E Grönquist</t>
  </si>
  <si>
    <t>Insättning Estelle</t>
  </si>
  <si>
    <t>Insättning Nellie</t>
  </si>
  <si>
    <t>Insättning Agnes</t>
  </si>
  <si>
    <t>Reglering skuld Meryem</t>
  </si>
  <si>
    <t>Reglering skuld E Mannberg</t>
  </si>
  <si>
    <t>Minskar lagkassan</t>
  </si>
  <si>
    <t>Effekt</t>
  </si>
  <si>
    <t>Insättning F08 4st spelare SFC</t>
  </si>
  <si>
    <t>Knäskydd Målvakt Sportshop.se</t>
  </si>
  <si>
    <t>Insättning 2019-10-08</t>
  </si>
  <si>
    <t>Slutat</t>
  </si>
  <si>
    <t>Negativa konton</t>
  </si>
  <si>
    <t>Negativa spelarkonton</t>
  </si>
  <si>
    <t>Insättning Millie</t>
  </si>
  <si>
    <t>Insättning Moa</t>
  </si>
  <si>
    <t>Insättning 2019-10-09</t>
  </si>
  <si>
    <t>Faktisk summa spelarkonton</t>
  </si>
  <si>
    <t>Saldo konto Danske Bank 1351-0894820</t>
  </si>
  <si>
    <t>Domaravgift 2 st träningsmatcher</t>
  </si>
  <si>
    <t>Insättning 2019-10-15</t>
  </si>
  <si>
    <t>Gemensam lagkassa HT2019</t>
  </si>
  <si>
    <t>Insättning 2019-10-20</t>
  </si>
  <si>
    <t>Insättning Insättning Olivia</t>
  </si>
  <si>
    <t>Insättning 2019-11-13</t>
  </si>
  <si>
    <t>Insättning Amanda</t>
  </si>
  <si>
    <t>Insättning Charlotte</t>
  </si>
  <si>
    <t>Insättning 2019-11-14</t>
  </si>
  <si>
    <t>Insättning 2019-11-15</t>
  </si>
  <si>
    <t>Pant Café</t>
  </si>
  <si>
    <t>Säsong 2019-2020 Ingångsvärde</t>
  </si>
  <si>
    <t>Förbetalda/ej debiterade cupavgifter</t>
  </si>
  <si>
    <t>Charlotte</t>
  </si>
  <si>
    <t>Insättning 2019-11-18</t>
  </si>
  <si>
    <t>Insättning Maya</t>
  </si>
  <si>
    <t>Maya T</t>
  </si>
  <si>
    <t>Ella G</t>
  </si>
  <si>
    <t>OK</t>
  </si>
  <si>
    <t xml:space="preserve">Hanna </t>
  </si>
  <si>
    <t xml:space="preserve">Lilja </t>
  </si>
  <si>
    <t xml:space="preserve">Moa </t>
  </si>
  <si>
    <t xml:space="preserve">Olivia </t>
  </si>
  <si>
    <t>Insättning 2019-11-20</t>
  </si>
  <si>
    <t>Storvretacupen 2020 betalning 1</t>
  </si>
  <si>
    <t>Insättning 2019-11-21</t>
  </si>
  <si>
    <t>Insättning Hedvig</t>
  </si>
  <si>
    <t>Dolt innnehåll ▼</t>
  </si>
  <si>
    <t>Insättning 2019-11-25</t>
  </si>
  <si>
    <t>Insättning Olivia</t>
  </si>
  <si>
    <t>Insättning Ella G</t>
  </si>
  <si>
    <t>Insättning 2019-11-28</t>
  </si>
  <si>
    <t>Uttag, avslut</t>
  </si>
  <si>
    <t>Uttag Maja S</t>
  </si>
  <si>
    <t>Lagaktivitet</t>
  </si>
  <si>
    <t>Elsa</t>
  </si>
  <si>
    <t>NewBody/Tvättmästaren förtjänst</t>
  </si>
  <si>
    <t>NewBody försäljning</t>
  </si>
  <si>
    <t>Tvättmästaren försäljning</t>
  </si>
  <si>
    <t>NewBody betalning</t>
  </si>
  <si>
    <t>Tvättmästaren betalning</t>
  </si>
  <si>
    <t>Lagaktivitet 7 dec</t>
  </si>
  <si>
    <t>Storvretacupen 2020 betalning 2</t>
  </si>
  <si>
    <t>Totalt</t>
  </si>
  <si>
    <t>Ebba</t>
  </si>
  <si>
    <t>Lee</t>
  </si>
  <si>
    <t>Uttag My</t>
  </si>
  <si>
    <t>Gemensam lagkassa VT2020</t>
  </si>
  <si>
    <t>Insättning 2019-12-30</t>
  </si>
  <si>
    <t>Betalat</t>
  </si>
  <si>
    <t>2020-01-04 - 2020-01-06</t>
  </si>
  <si>
    <t>Storvreta CUP</t>
  </si>
  <si>
    <t>Insättning 2020-01-07</t>
  </si>
  <si>
    <t>Storvretacupen 2020 betalning 3</t>
  </si>
  <si>
    <t>Storvreta Cup 3:3</t>
  </si>
  <si>
    <t>Storvreta Cup 2:3</t>
  </si>
  <si>
    <t>Storvreta Cup 1:3</t>
  </si>
  <si>
    <t>Insättning 2020-01-08</t>
  </si>
  <si>
    <t>Insättning 2020-01-13</t>
  </si>
  <si>
    <t>Insättning Elsa</t>
  </si>
  <si>
    <t>Insättning 2020-02-25</t>
  </si>
  <si>
    <t>Insättning Lee</t>
  </si>
  <si>
    <t>Insättning 2020-03-02</t>
  </si>
  <si>
    <t>Linköping Cup 1:3</t>
  </si>
  <si>
    <t>Ella M</t>
  </si>
  <si>
    <t>CUP betalning</t>
  </si>
  <si>
    <t>=</t>
  </si>
  <si>
    <t>2020-04-17 - 2020-04-19</t>
  </si>
  <si>
    <t>Linköpingscupen 2020 betalning 1</t>
  </si>
  <si>
    <t>Bet 1</t>
  </si>
  <si>
    <t>Bet 2</t>
  </si>
  <si>
    <t>Bet 3</t>
  </si>
  <si>
    <t>Insättning 2020-03-04</t>
  </si>
  <si>
    <t>Insättning Ebba</t>
  </si>
  <si>
    <t>Insättning 2020-03-11</t>
  </si>
  <si>
    <t>Avrundning från lagkassan</t>
  </si>
  <si>
    <t>Betalning matchändring</t>
  </si>
  <si>
    <t>Domavgifter,2st, träningsmatcher</t>
  </si>
  <si>
    <t>Domaravgift, träningsmatch</t>
  </si>
  <si>
    <t>Målvaktshandskar</t>
  </si>
  <si>
    <t>Insättning 2020-08-24</t>
  </si>
  <si>
    <t>Gemensam lagkassa HT2020</t>
  </si>
  <si>
    <t>Insättning 2020-08-25</t>
  </si>
  <si>
    <t>Insättning 2020-08-26</t>
  </si>
  <si>
    <t>Insättning 2020-08-31</t>
  </si>
  <si>
    <t>Alva</t>
  </si>
  <si>
    <t>Emelie</t>
  </si>
  <si>
    <t>Ester</t>
  </si>
  <si>
    <t>Isabella</t>
  </si>
  <si>
    <t>Johanna</t>
  </si>
  <si>
    <t>Kajsa</t>
  </si>
  <si>
    <t>Leah</t>
  </si>
  <si>
    <t>Majken</t>
  </si>
  <si>
    <t>Moa-Li</t>
  </si>
  <si>
    <t>Saga</t>
  </si>
  <si>
    <t>Linköping CUP OBS! 2021</t>
  </si>
  <si>
    <t>Linköping Cup 2:3</t>
  </si>
  <si>
    <t>Insättning 2020-08-28</t>
  </si>
  <si>
    <t>Insättning Emelie</t>
  </si>
  <si>
    <t>Insättning Ester</t>
  </si>
  <si>
    <t>Insättning Isabella</t>
  </si>
  <si>
    <t>Insättning Johanna</t>
  </si>
  <si>
    <t>Insättning Kajsa</t>
  </si>
  <si>
    <t>Insättning Leah</t>
  </si>
  <si>
    <t>Insättning Linnea</t>
  </si>
  <si>
    <t>Insättning Majken</t>
  </si>
  <si>
    <t>Insättning Moa-Li</t>
  </si>
  <si>
    <t>Insättning My</t>
  </si>
  <si>
    <t>Insättning Saga</t>
  </si>
  <si>
    <t>Insättning Alva</t>
  </si>
  <si>
    <t xml:space="preserve">Töjnan CUP </t>
  </si>
  <si>
    <t>2020-09-12 - 2020-09-13</t>
  </si>
  <si>
    <t>Träningshelg Rimbo</t>
  </si>
  <si>
    <t>Betalning Rimbo IF</t>
  </si>
  <si>
    <t>Avundning</t>
  </si>
  <si>
    <t>2020-08-28 - 2020-08-30</t>
  </si>
  <si>
    <t>Rimbo träningshelg HT2020</t>
  </si>
  <si>
    <t>Insättning 2020-09-02</t>
  </si>
  <si>
    <t>Betalning Träningshelg Rimbo</t>
  </si>
  <si>
    <t>Extra frukt och mellis RimBo</t>
  </si>
  <si>
    <t>Frukt Mellis</t>
  </si>
  <si>
    <t>Instättning Charlotta</t>
  </si>
  <si>
    <t>Flaskställ Sportgrossen 4st</t>
  </si>
  <si>
    <t>Töjnan Cup</t>
  </si>
  <si>
    <t>Domaravgift x2</t>
  </si>
  <si>
    <t>Insättning Ella M</t>
  </si>
  <si>
    <t>Insättning 2020-09-05</t>
  </si>
  <si>
    <t>Insättning 2020-09-14</t>
  </si>
  <si>
    <t>Insättning Insättning Agnes</t>
  </si>
  <si>
    <t>CUP</t>
  </si>
  <si>
    <t>Mat</t>
  </si>
  <si>
    <t>Betalning Töjnan Cup 1:2</t>
  </si>
  <si>
    <t>Betalning Töjnan Cup 2:2</t>
  </si>
  <si>
    <t>Insättning 2020-10-02</t>
  </si>
  <si>
    <t>Insättning Tilde</t>
  </si>
  <si>
    <t>Domaravgift inbet Tomtberga IBK</t>
  </si>
  <si>
    <t>Insättning 2020-xx-xx</t>
  </si>
  <si>
    <t>Julia E</t>
  </si>
  <si>
    <t>Julia K</t>
  </si>
  <si>
    <t>Esra</t>
  </si>
  <si>
    <t>Insättning 2020-10-05</t>
  </si>
  <si>
    <t>Assist kylpåsar, bandage</t>
  </si>
  <si>
    <t>Insättning 2020-11-03</t>
  </si>
  <si>
    <t>Försäljning Newbody HT2020</t>
  </si>
  <si>
    <t>Agnes Newbody</t>
  </si>
  <si>
    <t>Lotten Newbody</t>
  </si>
  <si>
    <t>Ebba Newbody</t>
  </si>
  <si>
    <t>Ella M Newbody</t>
  </si>
  <si>
    <t>Emelie Newbody</t>
  </si>
  <si>
    <t>Emma Newbody</t>
  </si>
  <si>
    <t>Ester Newbody</t>
  </si>
  <si>
    <t>Hanna Newbody</t>
  </si>
  <si>
    <t>Hedvig Newbody</t>
  </si>
  <si>
    <t>Ahlgrens Newbody</t>
  </si>
  <si>
    <t>Johanna Newbody</t>
  </si>
  <si>
    <t>Julia E Newbody</t>
  </si>
  <si>
    <t>Julia K Newbody</t>
  </si>
  <si>
    <t>Leah Newbody</t>
  </si>
  <si>
    <t>Lee Newbody</t>
  </si>
  <si>
    <t>Lilja Newbody</t>
  </si>
  <si>
    <t>Linnea Newbody</t>
  </si>
  <si>
    <t>Moa-Li Newbody</t>
  </si>
  <si>
    <t>Olivia Newbody</t>
  </si>
  <si>
    <t>Saga Newbody</t>
  </si>
  <si>
    <t>Alva Newbody</t>
  </si>
  <si>
    <t>Efterförsäljning Newbody HT2020</t>
  </si>
  <si>
    <t>Majken Newbody</t>
  </si>
  <si>
    <t>Lagefterförsäljning Newbody HT2020</t>
  </si>
  <si>
    <t>Gemensam lagkassa VT2021</t>
  </si>
  <si>
    <t>Domaravgift tränngsmatch</t>
  </si>
  <si>
    <t>Workshop föreläsning</t>
  </si>
  <si>
    <t>Insättning 2021-05-21</t>
  </si>
  <si>
    <t>Återbetalning Linköping cup 2020</t>
  </si>
  <si>
    <t>Återbetalat</t>
  </si>
  <si>
    <t>Återbetalning Linköping Cup</t>
  </si>
  <si>
    <t>Insättning Esra</t>
  </si>
  <si>
    <t>2021-08-20 - 2021-08-22</t>
  </si>
  <si>
    <t>Tullinge Cupen</t>
  </si>
  <si>
    <t>Betalning Tullinge Cupen</t>
  </si>
  <si>
    <t>Utbetalning Amanda som slutat</t>
  </si>
  <si>
    <t>Ledargåva</t>
  </si>
  <si>
    <t>Domaravgift träningsmatch</t>
  </si>
  <si>
    <t>Försäljning Newbody VT2021</t>
  </si>
  <si>
    <t>Alma</t>
  </si>
  <si>
    <t>Anna</t>
  </si>
  <si>
    <t>Newbody &amp; galltvål Alma</t>
  </si>
  <si>
    <t>Newbody &amp; galltvål Alva</t>
  </si>
  <si>
    <t>Newbody &amp; galltvål Anna</t>
  </si>
  <si>
    <t>Newbody &amp; galltvål Lotten</t>
  </si>
  <si>
    <t>Newbody &amp; galltvål Ebba</t>
  </si>
  <si>
    <t>Newbody &amp; galltvål Ella M</t>
  </si>
  <si>
    <t>Newbody &amp; galltvål Emelie</t>
  </si>
  <si>
    <t>Newbody &amp; galltvål Emma</t>
  </si>
  <si>
    <t>Newbody &amp; galltvål Ester</t>
  </si>
  <si>
    <t>Newbody &amp; galltvål Hedvig</t>
  </si>
  <si>
    <t>Newbody &amp; galltvål Ahlgrens</t>
  </si>
  <si>
    <t>Newbody &amp; galltvål Jonna</t>
  </si>
  <si>
    <t>Newbody &amp; galltvål Julia K</t>
  </si>
  <si>
    <t>Newbody &amp; galltvål Leah</t>
  </si>
  <si>
    <t>Newbody &amp; galltvål Lee</t>
  </si>
  <si>
    <t>Newbody &amp; galltvål Lilja</t>
  </si>
  <si>
    <t>Newbody &amp; galltvål Millie</t>
  </si>
  <si>
    <t>Newbody &amp; galltvål Moa-Li/Kajsa</t>
  </si>
  <si>
    <t>Newbody &amp; galltvål Olivia</t>
  </si>
  <si>
    <t>Jonna</t>
  </si>
  <si>
    <t>Antal aktiva spelarkonton</t>
  </si>
  <si>
    <t>Utbetalning slutat maj 2021</t>
  </si>
  <si>
    <t>Slutat (Skuld)</t>
  </si>
  <si>
    <t>Totalt på spelarkonton</t>
  </si>
  <si>
    <t>Spelarkonton, aktiva spelare</t>
  </si>
  <si>
    <t>St</t>
  </si>
  <si>
    <t>Efterförsäljning Newbody VT2021</t>
  </si>
  <si>
    <t>Efterförsäljning Newbody</t>
  </si>
  <si>
    <t>Insättning 2021-07-12</t>
  </si>
  <si>
    <t>Gemensam lagkassa HT2021</t>
  </si>
  <si>
    <t>Ela</t>
  </si>
  <si>
    <t>Decathlon (västar,sjukbård,koner)</t>
  </si>
  <si>
    <t>Insättning 2021-09-09</t>
  </si>
  <si>
    <t>Storvreta Orange</t>
  </si>
  <si>
    <t>Storvreta Svart</t>
  </si>
  <si>
    <t>Målvaktshandskar Tilde</t>
  </si>
  <si>
    <t>Domaravgift träningsmatcher Onyx</t>
  </si>
  <si>
    <t>2021-09-10 - 2021-09-13</t>
  </si>
  <si>
    <t>Träningsläger Oxölösund</t>
  </si>
  <si>
    <t>Tilde</t>
  </si>
  <si>
    <t>Betalning</t>
  </si>
  <si>
    <t>CampOx</t>
  </si>
  <si>
    <t>Ica Kvantum</t>
  </si>
  <si>
    <t>Ulf</t>
  </si>
  <si>
    <t>Bodaborg</t>
  </si>
  <si>
    <t>Pizza</t>
  </si>
  <si>
    <t>Anders</t>
  </si>
  <si>
    <t>Mat bodaborg</t>
  </si>
  <si>
    <t>Träningsläger Onyx</t>
  </si>
  <si>
    <t>Avrundning</t>
  </si>
  <si>
    <t>Onyx Träningsläger</t>
  </si>
  <si>
    <t>Domaravgift träningsmatch Nykvarn</t>
  </si>
  <si>
    <t>Insättning 2021-09-19</t>
  </si>
  <si>
    <t>Insättning Julia E</t>
  </si>
  <si>
    <t>Insättning Julia K</t>
  </si>
  <si>
    <t>Faktura</t>
  </si>
  <si>
    <t>Domaravgift träningsmatch Rotebro</t>
  </si>
  <si>
    <t>Domaravgift träningsmatch Hammarby</t>
  </si>
  <si>
    <t>Insättning 2021-10-02</t>
  </si>
  <si>
    <t>Insättning Alma</t>
  </si>
  <si>
    <t>Insättning Ahlgrens</t>
  </si>
  <si>
    <t>Insättning 2021-10-04</t>
  </si>
  <si>
    <t>Uttag spelarkonto</t>
  </si>
  <si>
    <t>Avslut, efterskänks</t>
  </si>
  <si>
    <t>Avslut Spelarkonto Johanna</t>
  </si>
  <si>
    <t>Avslut Spelarkonto Mia</t>
  </si>
  <si>
    <t>Insättning 2021-10-31</t>
  </si>
  <si>
    <t>Avslut spelarkonto Estelle</t>
  </si>
  <si>
    <t>Utbetalning slutat 2021</t>
  </si>
  <si>
    <t>Avslut, efterskänks (försökt nå Andreas)</t>
  </si>
  <si>
    <t xml:space="preserve">Avslut, efterskänks </t>
  </si>
  <si>
    <t>Avslut spelarkonto Linnea T</t>
  </si>
  <si>
    <t>2022-01-02 - 2022-01-04</t>
  </si>
  <si>
    <t>Orange</t>
  </si>
  <si>
    <t>Svart</t>
  </si>
  <si>
    <t>Storvretacupen 2022 betalning</t>
  </si>
  <si>
    <t>Ogräspengar</t>
  </si>
  <si>
    <t>Insättning 20221123</t>
  </si>
  <si>
    <t>Insättning 2022-11-23</t>
  </si>
  <si>
    <t>Insättning 2021-11-23</t>
  </si>
  <si>
    <t>Insättning Anna</t>
  </si>
  <si>
    <t>Insättning 2021-11-24</t>
  </si>
  <si>
    <t>Planerad aktivitet</t>
  </si>
  <si>
    <t>Mat/Fika</t>
  </si>
  <si>
    <t>Övrigt</t>
  </si>
  <si>
    <t>Reservation</t>
  </si>
  <si>
    <t>Betald</t>
  </si>
  <si>
    <t>Avslut spelarkonto Majken</t>
  </si>
  <si>
    <t>Insättning 2021-11-25</t>
  </si>
  <si>
    <t>Pizzakväll</t>
  </si>
  <si>
    <t>Matchbyte avgift</t>
  </si>
  <si>
    <t>Domaravgift Ekerö IK</t>
  </si>
  <si>
    <t>Domaravgift Nykvarn Steelers</t>
  </si>
  <si>
    <t>Domaravgift Hammarby IF</t>
  </si>
  <si>
    <t>Gemensam lagkassa VT2022</t>
  </si>
  <si>
    <t>NewBody HT2021</t>
  </si>
  <si>
    <t>Newbody försäljning</t>
  </si>
  <si>
    <t>Utlägg dagläger Anders Sveno</t>
  </si>
  <si>
    <t>Återbetalning Storvreta Cup</t>
  </si>
  <si>
    <t>Assist Bollar+väska (i juli av dick)</t>
  </si>
  <si>
    <t>Storvreta Cup</t>
  </si>
  <si>
    <t>Spelare</t>
  </si>
  <si>
    <t>3-jan.</t>
  </si>
  <si>
    <t>4-jan.</t>
  </si>
  <si>
    <t>Ledare</t>
  </si>
  <si>
    <t>X</t>
  </si>
  <si>
    <t>Dick</t>
  </si>
  <si>
    <t>Gustaf</t>
  </si>
  <si>
    <t>Johan</t>
  </si>
  <si>
    <t>Lotten</t>
  </si>
  <si>
    <t>Maria</t>
  </si>
  <si>
    <t>Ella</t>
  </si>
  <si>
    <t>Julia.E</t>
  </si>
  <si>
    <t>Julia.K</t>
  </si>
  <si>
    <t xml:space="preserve">Dagläger </t>
  </si>
  <si>
    <t>Dagläger 3-4 januari</t>
  </si>
  <si>
    <t>Återbetlaning</t>
  </si>
  <si>
    <t>per dag</t>
  </si>
  <si>
    <t>Insättning 2022-03-01</t>
  </si>
  <si>
    <t>Insättning Ela</t>
  </si>
  <si>
    <t>Mora CUP</t>
  </si>
  <si>
    <t>Mora CUP 1:2</t>
  </si>
  <si>
    <t>Mora CUP 2:2</t>
  </si>
  <si>
    <t xml:space="preserve">Mora Buster Cup </t>
  </si>
  <si>
    <t>29-31 april 2022</t>
  </si>
  <si>
    <t>Avgift</t>
  </si>
  <si>
    <t>8-10 april 2022</t>
  </si>
  <si>
    <t>Mälarcup 1:3</t>
  </si>
  <si>
    <t>Mälarcup 2:3</t>
  </si>
  <si>
    <t>Mälarcup 3:3</t>
  </si>
  <si>
    <t>Mälarenergi CUP</t>
  </si>
  <si>
    <t>Tvättmästaren</t>
  </si>
  <si>
    <t>Insättning (utlägg Mälarenergi Cup)</t>
  </si>
  <si>
    <t>Insättning 2022-04-19</t>
  </si>
  <si>
    <t>Insättning Julia E, utlägg Mälarenergi</t>
  </si>
  <si>
    <t>Insättning Lilja, utlägg Mälarenergi</t>
  </si>
  <si>
    <t>Mälarcup Utlägg Gustav</t>
  </si>
  <si>
    <t>Mälarcup Utlägg Maria</t>
  </si>
  <si>
    <t xml:space="preserve">McDonalds </t>
  </si>
  <si>
    <t>Mataffär</t>
  </si>
  <si>
    <t>Mälarenergi Cup Avgift</t>
  </si>
  <si>
    <t>Mälarenergi Cup Utlägg</t>
  </si>
  <si>
    <t>Mälarenergi CUP utlägg</t>
  </si>
  <si>
    <t>Insättning My, Bella, Nellie</t>
  </si>
  <si>
    <t>Insättning 2022-04-20</t>
  </si>
  <si>
    <t>Mora Buster Cup Utlägg</t>
  </si>
  <si>
    <t xml:space="preserve">Extra ledare </t>
  </si>
  <si>
    <t>Mora Utlägg</t>
  </si>
  <si>
    <t>Insättning 2022-04-26</t>
  </si>
  <si>
    <t>Insättning 2022-05-02</t>
  </si>
  <si>
    <t>Mora CUP utlägg</t>
  </si>
  <si>
    <t>26-29 maj 2022</t>
  </si>
  <si>
    <t>Kalmarsund CUP</t>
  </si>
  <si>
    <t>KalmarsundsCupen</t>
  </si>
  <si>
    <t>Kalmarsundscupen</t>
  </si>
  <si>
    <t>Insättning 2022-05-12</t>
  </si>
  <si>
    <t>Insättning 2022-05-23</t>
  </si>
  <si>
    <t>Insaättning 2022-05-23</t>
  </si>
  <si>
    <t>Insättning Ela,Esra</t>
  </si>
  <si>
    <t>Insättning 2022-05-27</t>
  </si>
  <si>
    <t xml:space="preserve">Minicup medel/svår </t>
  </si>
  <si>
    <t>Decathlon (träningskit)</t>
  </si>
  <si>
    <t>Insättning 2022-08-10</t>
  </si>
  <si>
    <t>Campox</t>
  </si>
  <si>
    <t>19-21  augusti 2022</t>
  </si>
  <si>
    <t xml:space="preserve">Antal </t>
  </si>
  <si>
    <t>Insättning Lotten</t>
  </si>
  <si>
    <t>Insättning 2022-08-24</t>
  </si>
  <si>
    <t>Onyxcupen Svart</t>
  </si>
  <si>
    <t>Onyxcupen Orange</t>
  </si>
  <si>
    <t>Domare</t>
  </si>
  <si>
    <t xml:space="preserve">Mat </t>
  </si>
  <si>
    <t>Insättning 2022-08-25</t>
  </si>
  <si>
    <t>Gemensam lagkassa HT2022</t>
  </si>
  <si>
    <t>insättning Agnes</t>
  </si>
  <si>
    <t>Insätttning 2022-08-26</t>
  </si>
  <si>
    <t>Insättning 2022-08-26</t>
  </si>
  <si>
    <t>Instättning Saga</t>
  </si>
  <si>
    <t>Insättning 2022-08-27</t>
  </si>
  <si>
    <t>Tullingecupen</t>
  </si>
  <si>
    <t>26-28  augusti 2022</t>
  </si>
  <si>
    <t>Onyx</t>
  </si>
  <si>
    <t>st</t>
  </si>
  <si>
    <t>Insättning 2022-08-29</t>
  </si>
  <si>
    <t>Insättning 2022-08-30</t>
  </si>
  <si>
    <t>Onyxcupen</t>
  </si>
  <si>
    <t>Insättning 20220830</t>
  </si>
  <si>
    <t>Insättning 2022-08-31</t>
  </si>
  <si>
    <t>Insättning 2022-09-16</t>
  </si>
  <si>
    <t xml:space="preserve">Kylpåsar </t>
  </si>
  <si>
    <t>Domarasvgift Väsby</t>
  </si>
  <si>
    <t>Kvitto AS</t>
  </si>
  <si>
    <t>Kvitto UL</t>
  </si>
  <si>
    <t>Utlägg Onyx Sveno</t>
  </si>
  <si>
    <t>Utlägg Onyx Ulf</t>
  </si>
  <si>
    <t>Inättning Agnes</t>
  </si>
  <si>
    <t>Insättning 2022-09-23</t>
  </si>
  <si>
    <t>Insättning 2022-10-02</t>
  </si>
  <si>
    <t>PANT25SEPH</t>
  </si>
  <si>
    <t>Tygvepor , 2st</t>
  </si>
  <si>
    <t>Newbody HT2022</t>
  </si>
  <si>
    <t>Newbody, försäljning</t>
  </si>
  <si>
    <t>Elvira</t>
  </si>
  <si>
    <t>Insättning 2022-11-30</t>
  </si>
  <si>
    <t>Insättning Elvira</t>
  </si>
  <si>
    <t>Insättning 2022-12-02</t>
  </si>
  <si>
    <t>Gothia</t>
  </si>
  <si>
    <t>Inaättning 20221207</t>
  </si>
  <si>
    <t>Insättning 2022-12-07</t>
  </si>
  <si>
    <t>Insättning 2022-12-08</t>
  </si>
  <si>
    <t>Insättning 2022-10-08</t>
  </si>
  <si>
    <t>Insättning 2022-12-15</t>
  </si>
  <si>
    <t>Gothia Cup</t>
  </si>
  <si>
    <t>Tåg</t>
  </si>
  <si>
    <t>Ida</t>
  </si>
  <si>
    <t>Betalning Gothia avgift</t>
  </si>
  <si>
    <t>Betalning Gothia Tåg</t>
  </si>
  <si>
    <t>Lagaktivitet 20221202</t>
  </si>
  <si>
    <t>Lagaktivitet 2 dec</t>
  </si>
  <si>
    <t>Gemensam lagkassa VT2023</t>
  </si>
  <si>
    <t>Insättning 2022-12-25</t>
  </si>
  <si>
    <t>insättning Lee</t>
  </si>
  <si>
    <t>Insättning 2023-01-03</t>
  </si>
  <si>
    <t>Trummor till CUP</t>
  </si>
  <si>
    <t>Betalning Gothia Hyrbilar</t>
  </si>
  <si>
    <t>Betalning Gothia Mellis</t>
  </si>
  <si>
    <t>Betalning Sveno lagakt 2/12 Elvira</t>
  </si>
  <si>
    <t>Insättning 2023-01-23</t>
  </si>
  <si>
    <t>Dispanser</t>
  </si>
  <si>
    <t>Ida Avgift</t>
  </si>
  <si>
    <t>Betalning Gothia (Disp+ida9</t>
  </si>
  <si>
    <t>Insättning 2023-02-07</t>
  </si>
  <si>
    <t>insättning 2023-02-08</t>
  </si>
  <si>
    <t>Newbody efterbeställning</t>
  </si>
  <si>
    <t>Insättning 2023-02-08</t>
  </si>
  <si>
    <t>Insättning Ida</t>
  </si>
  <si>
    <t>Insättning Evira</t>
  </si>
  <si>
    <t>Jacka+tröja</t>
  </si>
  <si>
    <t>Insättning 20230212</t>
  </si>
  <si>
    <t>insättning 2023-02-12</t>
  </si>
  <si>
    <t>insättning 2023-02-16</t>
  </si>
  <si>
    <t>insättning 2023-02-13</t>
  </si>
  <si>
    <t>Älvsjöcupen (2 lag)</t>
  </si>
  <si>
    <t xml:space="preserve">Linköping (1lag) </t>
  </si>
  <si>
    <t>14-16/4</t>
  </si>
  <si>
    <t xml:space="preserve">Kalmarsund (1lag) </t>
  </si>
  <si>
    <t>Insättning 2023-02-21</t>
  </si>
  <si>
    <t>Betalning Linköping</t>
  </si>
  <si>
    <t>Insättning 2023-02-25</t>
  </si>
  <si>
    <t>Instättning Ella M</t>
  </si>
  <si>
    <t>insättning 2023-03-05</t>
  </si>
  <si>
    <t>Insättning 2023-03-05</t>
  </si>
  <si>
    <t>Insättning 2023-03-06</t>
  </si>
  <si>
    <t>Betalning Älvsjö</t>
  </si>
  <si>
    <t>Insättning 2023-03-10</t>
  </si>
  <si>
    <t>Instättning Tilde</t>
  </si>
  <si>
    <t>Insättning 2023-01-13</t>
  </si>
  <si>
    <t>Insättning 2023-03-13</t>
  </si>
  <si>
    <t>Linköping Cup</t>
  </si>
  <si>
    <t>Betalning Kalmarsund</t>
  </si>
  <si>
    <t>Insättning 2023-03-14</t>
  </si>
  <si>
    <t>Insättning 2023-03-15</t>
  </si>
  <si>
    <t>Insättning 2023-02-13</t>
  </si>
  <si>
    <t>insättning 2023-03-15</t>
  </si>
  <si>
    <t>Insättning 2023-03-16</t>
  </si>
  <si>
    <t>Insättning 2023-03-20</t>
  </si>
  <si>
    <t>Jacka &amp; Tröja utöver sponsring</t>
  </si>
  <si>
    <t>Trosamatch med lunch</t>
  </si>
  <si>
    <t>Insättning 2023-04-24</t>
  </si>
  <si>
    <t>Insättning 2023-04-27</t>
  </si>
  <si>
    <t>Betalning Älvsjöcup (-lag)</t>
  </si>
  <si>
    <t>Fri cup för målis</t>
  </si>
  <si>
    <t>Insättning 2023-04-28</t>
  </si>
  <si>
    <t>Hyrbilar</t>
  </si>
  <si>
    <t>Insättning 2023-05-05</t>
  </si>
  <si>
    <t>Insattning Ida</t>
  </si>
  <si>
    <t>Insättning 2023-05-11</t>
  </si>
  <si>
    <t>Insättning 2023-05-08</t>
  </si>
  <si>
    <t>Nya bollar, ispåsar, lindor</t>
  </si>
  <si>
    <t>Newbody VT2023</t>
  </si>
  <si>
    <t>Ines</t>
  </si>
  <si>
    <t>Oxdog Invitation</t>
  </si>
  <si>
    <t>Insättning 2023-05-29</t>
  </si>
  <si>
    <t>Insättning Ines</t>
  </si>
  <si>
    <t>Minigolf</t>
  </si>
  <si>
    <t>Avslutningsmat</t>
  </si>
  <si>
    <t>Tejp</t>
  </si>
  <si>
    <t>Insättning 2023-08-16</t>
  </si>
  <si>
    <t xml:space="preserve">Domararvode träningsmatcher </t>
  </si>
  <si>
    <t>Gemensam lagkassa HT2023</t>
  </si>
  <si>
    <t>Reglerings skuld Ela</t>
  </si>
  <si>
    <t>Emma W</t>
  </si>
  <si>
    <t>Emma A</t>
  </si>
  <si>
    <t>Insättning 20221218</t>
  </si>
  <si>
    <t>Emma E</t>
  </si>
  <si>
    <t>Föreningspizzan Cup</t>
  </si>
  <si>
    <t>Insättning 2023-09-03</t>
  </si>
  <si>
    <t xml:space="preserve">Uttag, avslut </t>
  </si>
  <si>
    <t>Elvira uttag, avslut</t>
  </si>
  <si>
    <t>Insättning Emma A</t>
  </si>
  <si>
    <t>Insättning 2023-09-05</t>
  </si>
  <si>
    <t>Insättning 20230905</t>
  </si>
  <si>
    <t>Åter</t>
  </si>
  <si>
    <t>Återbetald</t>
  </si>
  <si>
    <t>Insättning 20230911</t>
  </si>
  <si>
    <t>Insättning 20230913</t>
  </si>
  <si>
    <t>Insättning 2023-09-09</t>
  </si>
  <si>
    <t>Insättning 2023-09-18</t>
  </si>
  <si>
    <t>Insättning 2023-09-19</t>
  </si>
  <si>
    <t>Insättning 20230919</t>
  </si>
  <si>
    <t>Slutat, regleras från lagkassan</t>
  </si>
  <si>
    <t>Köp XXL Kyl/bandage/tejp</t>
  </si>
  <si>
    <t>Köp Apotek (Ipren/Alv/liniment)</t>
  </si>
  <si>
    <t>Adapter till högtalaren</t>
  </si>
  <si>
    <t>Scorpions Cup</t>
  </si>
  <si>
    <t>Föreningspizzan</t>
  </si>
  <si>
    <t>Matchfrukt</t>
  </si>
  <si>
    <t>Insättning 2023119</t>
  </si>
  <si>
    <t>Insättning Emma W</t>
  </si>
  <si>
    <t>Bowling</t>
  </si>
  <si>
    <t>Delta-avgift</t>
  </si>
  <si>
    <t>Insättning 2023-11-19</t>
  </si>
  <si>
    <t>Insättning 2023-11-20</t>
  </si>
  <si>
    <t>Insättning 2023-11-24</t>
  </si>
  <si>
    <t>Insättning 2023-11-25</t>
  </si>
  <si>
    <t>Insättning 2023-11-27</t>
  </si>
  <si>
    <t>Försäljning Newbody</t>
  </si>
  <si>
    <t>Storvreta cupen</t>
  </si>
  <si>
    <t>Insättning 2023-12-03</t>
  </si>
  <si>
    <t>Insättning 2023-12-08</t>
  </si>
  <si>
    <t>Insättning 2023-12-23</t>
  </si>
  <si>
    <t>Instättning Nellie</t>
  </si>
  <si>
    <t>Insättning  2023-12-13</t>
  </si>
  <si>
    <t>Insättning 20231227</t>
  </si>
  <si>
    <t>Ränta</t>
  </si>
  <si>
    <t>Flyttavgift match</t>
  </si>
  <si>
    <t>Kalmarsund</t>
  </si>
  <si>
    <t>Gemensam lagkassa VT2024</t>
  </si>
  <si>
    <t>Insättning 2024-04-09</t>
  </si>
  <si>
    <t xml:space="preserve">Utbetalt </t>
  </si>
  <si>
    <t>Elsa Li Utbetalning</t>
  </si>
  <si>
    <t>Efterskänker sin lagkassa (e-mejl)</t>
  </si>
  <si>
    <t>Ida Lau Nygren</t>
  </si>
  <si>
    <t>Isa Flodman</t>
  </si>
  <si>
    <t>Ida Loven</t>
  </si>
  <si>
    <t>Saga utbetalning</t>
  </si>
  <si>
    <t>Insättning 20240425</t>
  </si>
  <si>
    <t>Insättning 2024-04-25</t>
  </si>
  <si>
    <t>Insättning  2024-04-25</t>
  </si>
  <si>
    <t>Insättning  2024-04-26</t>
  </si>
  <si>
    <t>Insättning 2024-04-26</t>
  </si>
  <si>
    <t>Insättning Ida Loven</t>
  </si>
  <si>
    <t>Insättning 2024-04-27</t>
  </si>
  <si>
    <t>Insättning 2024-04-22</t>
  </si>
  <si>
    <t>Insättning 20240427</t>
  </si>
  <si>
    <t>Laserdome</t>
  </si>
  <si>
    <t>Mikael</t>
  </si>
  <si>
    <t>Insättning 20240513 (Bensin)</t>
  </si>
  <si>
    <t>Sami</t>
  </si>
  <si>
    <t xml:space="preserve">Insättning Isa </t>
  </si>
  <si>
    <t>Insättning 20240506</t>
  </si>
  <si>
    <t>Arundning</t>
  </si>
  <si>
    <t>Bränsle</t>
  </si>
  <si>
    <t>Tutor till laget (Cup)</t>
  </si>
  <si>
    <t>Insättning Ida Lau</t>
  </si>
  <si>
    <t>Insättning 2024-06-02</t>
  </si>
  <si>
    <t>Newbody</t>
  </si>
  <si>
    <t>Newbody VT2024</t>
  </si>
  <si>
    <t>Lida, avslutning A.Sveno</t>
  </si>
  <si>
    <t>Lagkassa från fd flickor röd</t>
  </si>
  <si>
    <t>Alva Porthén</t>
  </si>
  <si>
    <t>Elvira Hedberg</t>
  </si>
  <si>
    <t>Freja Weckström</t>
  </si>
  <si>
    <t>Ida Lovén</t>
  </si>
  <si>
    <t>Josefin Kern</t>
  </si>
  <si>
    <t>Lara Wikner</t>
  </si>
  <si>
    <t>Moa Nilsson</t>
  </si>
  <si>
    <t>Tova Backlund</t>
  </si>
  <si>
    <t>Tuva Gustafsson</t>
  </si>
  <si>
    <t>Alva P</t>
  </si>
  <si>
    <t>Ida G</t>
  </si>
  <si>
    <t>Elvira H</t>
  </si>
  <si>
    <t>Freja</t>
  </si>
  <si>
    <t>Josefin</t>
  </si>
  <si>
    <t>Lara</t>
  </si>
  <si>
    <t>Moa  N</t>
  </si>
  <si>
    <t xml:space="preserve">Tova </t>
  </si>
  <si>
    <t>Tuva</t>
  </si>
  <si>
    <t>Insättning 20240724</t>
  </si>
  <si>
    <t>Fysfabriken omgång 1</t>
  </si>
  <si>
    <t>Fysfabriken omgång 1 VT24</t>
  </si>
  <si>
    <t>Gemensam lagkassa HT2024</t>
  </si>
  <si>
    <t>Inköp av bollar samt kylpåsar etc</t>
  </si>
  <si>
    <t>Insättning 2024-08-20</t>
  </si>
  <si>
    <t>Mejlat , inget svar</t>
  </si>
  <si>
    <t>Utbetalning Julia E som slutat</t>
  </si>
  <si>
    <t>Köp av högtalare 2</t>
  </si>
  <si>
    <t>Insättning 2024-09-06</t>
  </si>
  <si>
    <t>Insättning Ida L</t>
  </si>
  <si>
    <t>Insättning Moa N</t>
  </si>
  <si>
    <t>Insättning 20240906</t>
  </si>
  <si>
    <t>CAMPOX</t>
  </si>
  <si>
    <t>Sofia</t>
  </si>
  <si>
    <t>Insättning 2024-09-08</t>
  </si>
  <si>
    <t>Insättning Sofia</t>
  </si>
  <si>
    <t>Inbetalning 2024-09-10</t>
  </si>
  <si>
    <t>Insättning 2024-09-09</t>
  </si>
  <si>
    <t>Insättning Ida G</t>
  </si>
  <si>
    <t>Mat Ulf</t>
  </si>
  <si>
    <t>Mat Anders</t>
  </si>
  <si>
    <t>Utbetalt 20240902</t>
  </si>
  <si>
    <t>Insättning</t>
  </si>
  <si>
    <t>Utbetalning Anna som slutat</t>
  </si>
  <si>
    <t>till lagkassan</t>
  </si>
  <si>
    <t>Insättning 2024-06-11</t>
  </si>
  <si>
    <t>Insättning 2024-09-11</t>
  </si>
  <si>
    <t>Insättining Lara</t>
  </si>
  <si>
    <t>Insättning Alva P</t>
  </si>
  <si>
    <t>Instätning Tuva</t>
  </si>
  <si>
    <t>Verktyg (skruvdragare/varmluftspistol)</t>
  </si>
  <si>
    <t>Insättning 20240912</t>
  </si>
  <si>
    <t>Insättning Josefin</t>
  </si>
  <si>
    <t>Insättning Isa</t>
  </si>
  <si>
    <t>Insättning  2024-09-16</t>
  </si>
  <si>
    <t>Insättning 2024-09-18</t>
  </si>
  <si>
    <t>Insättning Freja</t>
  </si>
  <si>
    <t>Insättning  2024-09-26</t>
  </si>
  <si>
    <t>Insättning 2024-10-02</t>
  </si>
  <si>
    <t>Insättning 2024-09-30</t>
  </si>
  <si>
    <t>Frukt JAS/Väska Johan S</t>
  </si>
  <si>
    <t>Insättning 2024-09-27</t>
  </si>
  <si>
    <t>insättning My</t>
  </si>
  <si>
    <t>Insättning 2024-10-05</t>
  </si>
  <si>
    <t>Matchflytt, avgift</t>
  </si>
  <si>
    <t>Namn</t>
  </si>
  <si>
    <t>Emelie Sveno</t>
  </si>
  <si>
    <t>Ida Lau</t>
  </si>
  <si>
    <t>Isa</t>
  </si>
  <si>
    <t xml:space="preserve">Isabella </t>
  </si>
  <si>
    <t xml:space="preserve">Lara </t>
  </si>
  <si>
    <t>Linnéa</t>
  </si>
  <si>
    <t>Moa</t>
  </si>
  <si>
    <t>Kakförsäljning</t>
  </si>
  <si>
    <t>Försäljning kakor</t>
  </si>
  <si>
    <t>Fysfabriken omgång 2</t>
  </si>
  <si>
    <t xml:space="preserve">Kakförsäljning </t>
  </si>
  <si>
    <t>Julkort inköp</t>
  </si>
  <si>
    <t>deltagare</t>
  </si>
  <si>
    <t xml:space="preserve">Egentligen </t>
  </si>
  <si>
    <t>avrundning</t>
  </si>
  <si>
    <t>Insättning 2024-11-10</t>
  </si>
  <si>
    <t>Ayla</t>
  </si>
  <si>
    <t>Insättning 2024-11-22</t>
  </si>
  <si>
    <t>insättning Ayla</t>
  </si>
  <si>
    <t>Insättning  2024-11-22</t>
  </si>
  <si>
    <t>Insättning 2024-11-21</t>
  </si>
  <si>
    <t>insättning Ida G</t>
  </si>
  <si>
    <t>Insättning Tuva</t>
  </si>
  <si>
    <t>Insättning Isa F</t>
  </si>
  <si>
    <t>Insättning Lara</t>
  </si>
  <si>
    <t>Storvreta</t>
  </si>
  <si>
    <t>Storvretacupen 2024</t>
  </si>
  <si>
    <t>Differens (ska vara noll, avrundat  nära)</t>
  </si>
  <si>
    <t>StorvretaCupen 2024</t>
  </si>
  <si>
    <t>Insättning 2024-11-25</t>
  </si>
  <si>
    <t>Insättning 20241203</t>
  </si>
  <si>
    <t>Fysfabriken omgång 2 HT24</t>
  </si>
  <si>
    <t>insättning Emma W</t>
  </si>
  <si>
    <t>Insättning 2024-12-06</t>
  </si>
  <si>
    <t>Insättning 2024-12-16</t>
  </si>
  <si>
    <t>Insättning 2024-12-08</t>
  </si>
  <si>
    <t>Städvgift Träggan</t>
  </si>
  <si>
    <t>Avrundning Storvreta</t>
  </si>
  <si>
    <t>Emma W Julkort</t>
  </si>
  <si>
    <t>Ränta 2024</t>
  </si>
  <si>
    <t>Disco</t>
  </si>
  <si>
    <t>Lagkassa</t>
  </si>
  <si>
    <t>Julkort JennyAhlgren (390+210+2100)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</si>
</sst>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&quot;;[Red]\-#,##0\ &quot;kr&quot;"/>
    <numFmt numFmtId="8" formatCode="#,##0.00\ &quot;kr&quot;;[Red]\-#,##0.00\ &quot;kr&quot;"/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.00\ &quot;kr&quot;"/>
    <numFmt numFmtId="165" formatCode="#,##0\ &quot;kr&quot;"/>
    <numFmt numFmtId="166" formatCode="#,##0.0000\ &quot;kr&quot;;[Red]\-#,##0.0000\ &quot;kr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u val="singleAccounting"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9"/>
      <color rgb="FF003F62"/>
      <name val="Verdana"/>
      <family val="2"/>
    </font>
    <font>
      <sz val="11"/>
      <color rgb="FF050505"/>
      <name val="Segoe UI Historic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44" fontId="4" fillId="0" borderId="0" xfId="0" applyNumberFormat="1" applyFont="1"/>
    <xf numFmtId="44" fontId="5" fillId="0" borderId="0" xfId="1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6" fontId="6" fillId="2" borderId="0" xfId="1" applyNumberFormat="1" applyFont="1" applyFill="1"/>
    <xf numFmtId="6" fontId="0" fillId="2" borderId="0" xfId="0" applyNumberFormat="1" applyFill="1"/>
    <xf numFmtId="6" fontId="3" fillId="0" borderId="0" xfId="0" applyNumberFormat="1" applyFont="1"/>
    <xf numFmtId="6" fontId="7" fillId="2" borderId="0" xfId="0" applyNumberFormat="1" applyFont="1" applyFill="1"/>
    <xf numFmtId="0" fontId="2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6" fontId="0" fillId="0" borderId="0" xfId="0" applyNumberFormat="1"/>
    <xf numFmtId="0" fontId="11" fillId="0" borderId="0" xfId="0" applyFont="1"/>
    <xf numFmtId="16" fontId="0" fillId="0" borderId="0" xfId="0" applyNumberForma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8" fillId="0" borderId="0" xfId="0" applyNumberFormat="1" applyFont="1"/>
    <xf numFmtId="0" fontId="13" fillId="0" borderId="0" xfId="0" applyFont="1" applyAlignment="1">
      <alignment horizontal="right"/>
    </xf>
    <xf numFmtId="6" fontId="14" fillId="0" borderId="0" xfId="0" applyNumberFormat="1" applyFont="1"/>
    <xf numFmtId="44" fontId="6" fillId="0" borderId="0" xfId="0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164" fontId="7" fillId="0" borderId="0" xfId="0" applyNumberFormat="1" applyFont="1"/>
    <xf numFmtId="164" fontId="0" fillId="0" borderId="1" xfId="0" applyNumberFormat="1" applyBorder="1"/>
    <xf numFmtId="164" fontId="0" fillId="0" borderId="0" xfId="0" applyNumberFormat="1" applyAlignment="1">
      <alignment horizontal="right"/>
    </xf>
    <xf numFmtId="2" fontId="0" fillId="0" borderId="0" xfId="0" applyNumberFormat="1"/>
    <xf numFmtId="42" fontId="0" fillId="0" borderId="0" xfId="0" applyNumberFormat="1"/>
    <xf numFmtId="165" fontId="0" fillId="0" borderId="0" xfId="0" applyNumberFormat="1"/>
    <xf numFmtId="22" fontId="0" fillId="0" borderId="0" xfId="0" applyNumberFormat="1"/>
    <xf numFmtId="44" fontId="0" fillId="0" borderId="0" xfId="0" applyNumberForma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7" fontId="0" fillId="0" borderId="0" xfId="0" applyNumberFormat="1"/>
    <xf numFmtId="166" fontId="0" fillId="0" borderId="0" xfId="0" applyNumberFormat="1"/>
    <xf numFmtId="0" fontId="0" fillId="3" borderId="0" xfId="0" applyFill="1"/>
    <xf numFmtId="0" fontId="0" fillId="4" borderId="0" xfId="0" applyFill="1"/>
    <xf numFmtId="0" fontId="7" fillId="0" borderId="0" xfId="0" applyFont="1" applyAlignment="1">
      <alignment horizontal="right"/>
    </xf>
    <xf numFmtId="6" fontId="0" fillId="0" borderId="0" xfId="0" applyNumberFormat="1" applyAlignment="1">
      <alignment horizontal="right"/>
    </xf>
    <xf numFmtId="6" fontId="0" fillId="0" borderId="1" xfId="0" applyNumberFormat="1" applyBorder="1" applyAlignment="1">
      <alignment horizontal="right"/>
    </xf>
    <xf numFmtId="6" fontId="11" fillId="0" borderId="0" xfId="0" applyNumberFormat="1" applyFont="1" applyAlignment="1">
      <alignment horizontal="right"/>
    </xf>
    <xf numFmtId="164" fontId="11" fillId="0" borderId="0" xfId="0" applyNumberFormat="1" applyFont="1"/>
    <xf numFmtId="6" fontId="11" fillId="0" borderId="0" xfId="0" applyNumberFormat="1" applyFont="1"/>
    <xf numFmtId="0" fontId="6" fillId="3" borderId="0" xfId="0" applyFont="1" applyFill="1"/>
    <xf numFmtId="6" fontId="11" fillId="0" borderId="0" xfId="0" applyNumberFormat="1" applyFont="1" applyAlignment="1">
      <alignment horizontal="left"/>
    </xf>
    <xf numFmtId="6" fontId="0" fillId="0" borderId="0" xfId="0" applyNumberFormat="1" applyAlignment="1">
      <alignment horizontal="left"/>
    </xf>
    <xf numFmtId="8" fontId="3" fillId="0" borderId="0" xfId="0" applyNumberFormat="1" applyFont="1"/>
    <xf numFmtId="8" fontId="0" fillId="2" borderId="0" xfId="0" applyNumberFormat="1" applyFill="1"/>
  </cellXfs>
  <cellStyles count="1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4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5" builtinId="8" hidden="1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142875</xdr:rowOff>
    </xdr:from>
    <xdr:to>
      <xdr:col>7</xdr:col>
      <xdr:colOff>506730</xdr:colOff>
      <xdr:row>10</xdr:row>
      <xdr:rowOff>24765</xdr:rowOff>
    </xdr:to>
    <xdr:pic>
      <xdr:nvPicPr>
        <xdr:cNvPr id="3" name="Picture 2" descr="1114_14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225" y="409575"/>
          <a:ext cx="2373630" cy="1329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autoPageBreaks="0"/>
  </sheetPr>
  <dimension ref="A1:N64"/>
  <sheetViews>
    <sheetView tabSelected="1" zoomScaleNormal="100" workbookViewId="0">
      <selection activeCell="A66" sqref="A66"/>
    </sheetView>
  </sheetViews>
  <sheetFormatPr defaultColWidth="8.85546875" defaultRowHeight="15" x14ac:dyDescent="0.25"/>
  <cols>
    <col min="1" max="1" width="15.7109375" bestFit="1" customWidth="1"/>
    <col min="2" max="2" width="44.28515625" bestFit="1" customWidth="1"/>
    <col min="3" max="3" width="12.42578125" bestFit="1" customWidth="1"/>
    <col min="4" max="4" width="10.140625" style="19" bestFit="1" customWidth="1"/>
    <col min="5" max="5" width="11.85546875" bestFit="1" customWidth="1"/>
    <col min="9" max="9" width="10.85546875" bestFit="1" customWidth="1"/>
    <col min="10" max="10" width="11.85546875" bestFit="1" customWidth="1"/>
    <col min="11" max="11" width="11.140625" bestFit="1" customWidth="1"/>
    <col min="12" max="12" width="10.85546875" bestFit="1" customWidth="1"/>
  </cols>
  <sheetData>
    <row r="1" spans="1:12" ht="21" x14ac:dyDescent="0.35">
      <c r="A1" s="13">
        <v>45660</v>
      </c>
      <c r="B1" s="12" t="s">
        <v>19</v>
      </c>
    </row>
    <row r="2" spans="1:12" x14ac:dyDescent="0.25">
      <c r="C2" s="20"/>
      <c r="D2" s="34"/>
      <c r="J2" s="20"/>
    </row>
    <row r="3" spans="1:12" x14ac:dyDescent="0.25">
      <c r="B3" s="7" t="s">
        <v>145</v>
      </c>
      <c r="C3" s="21">
        <f>Redovisning!C2</f>
        <v>28359.210000000006</v>
      </c>
      <c r="D3" s="34"/>
      <c r="J3" s="20"/>
      <c r="K3" s="20"/>
      <c r="L3" s="20"/>
    </row>
    <row r="4" spans="1:12" ht="4.5" customHeight="1" x14ac:dyDescent="0.25">
      <c r="C4" s="20"/>
    </row>
    <row r="5" spans="1:12" x14ac:dyDescent="0.25">
      <c r="B5" t="s">
        <v>3</v>
      </c>
      <c r="C5" s="20">
        <f>Astrid!B2+Alva!B2+Amanda!B2+'E Grönquist'!B2+'Ella M'!B2+Emelie!B2+'Emma W'!B2+Estelle!B2+Ester!B2+Hanna!B2+Hedvig!B2+'Ida OLD'!B2+Isabella!B2+Johanna!B2+'Julia E'!B2+Kajsa!B2+Leah!B2+Lilja!B2+'Linnea T'!B2+Majken!B2+'Moa-Li'!B2+My!B2+'Linnea Slutat'!B2+Maja!B2+Maya!B2+Mia!B2+Moa!B2+Millie!B2+'My Slutat'!B2+Nellie!B2+Neliah!B2+Olivia!B2+Saga!B2+Charlotte!B2+'Saga H'!B2+Agnes!B2+'Nellie Slutat'!B2+Elsa!B2+Ebba!B2+Lee!B2+Tilde!B2+Esra!B2+'Julia K'!B2+Alma!B2+Anna!B2+Jonna!B2+Ela!B2+Elvira!B2+'lda G'!B2+Ines!B2+'Emma A'!B2+'lda L'!B2+'lda LN'!B2+'Isa F'!B2+'Alva P'!B2+'Elvira H'!B2+Freja!B2+Josefin!B2+Lara!B2+'Moa N'!B2+Tova!B2+Tuva!B2+Linnea!B2+Sofia!B2+Ayla!B2</f>
        <v>23027.465173015873</v>
      </c>
      <c r="J5" s="20"/>
      <c r="K5" s="20"/>
    </row>
    <row r="6" spans="1:12" x14ac:dyDescent="0.25">
      <c r="B6" s="19" t="s">
        <v>140</v>
      </c>
      <c r="C6" s="37">
        <f>D54</f>
        <v>0</v>
      </c>
      <c r="J6" s="20"/>
      <c r="K6" s="20"/>
    </row>
    <row r="7" spans="1:12" x14ac:dyDescent="0.25">
      <c r="A7" s="20"/>
      <c r="B7" s="18" t="s">
        <v>144</v>
      </c>
      <c r="C7" s="21">
        <f>C5+C6</f>
        <v>23027.465173015873</v>
      </c>
      <c r="K7" s="20"/>
    </row>
    <row r="8" spans="1:12" ht="4.5" customHeight="1" x14ac:dyDescent="0.25">
      <c r="C8" s="20"/>
    </row>
    <row r="9" spans="1:12" x14ac:dyDescent="0.25">
      <c r="B9" s="6"/>
      <c r="C9" s="32"/>
      <c r="I9" s="20"/>
      <c r="K9" s="20"/>
    </row>
    <row r="10" spans="1:12" x14ac:dyDescent="0.25">
      <c r="B10" s="6" t="s">
        <v>158</v>
      </c>
      <c r="C10" s="20">
        <v>0</v>
      </c>
    </row>
    <row r="11" spans="1:12" x14ac:dyDescent="0.25">
      <c r="C11" s="20"/>
      <c r="I11" s="20"/>
      <c r="J11" s="20"/>
      <c r="K11" s="20"/>
    </row>
    <row r="12" spans="1:12" x14ac:dyDescent="0.25">
      <c r="C12" s="20"/>
      <c r="D12" s="46"/>
      <c r="I12" s="20"/>
      <c r="J12" s="20"/>
    </row>
    <row r="13" spans="1:12" x14ac:dyDescent="0.25">
      <c r="B13" s="7" t="s">
        <v>4</v>
      </c>
      <c r="C13" s="21">
        <f>C3-C7+C10+C6</f>
        <v>5331.7448269841334</v>
      </c>
      <c r="E13" s="35"/>
      <c r="J13" s="20"/>
    </row>
    <row r="14" spans="1:12" x14ac:dyDescent="0.25">
      <c r="C14" s="20"/>
      <c r="D14" s="46"/>
      <c r="E14" s="20"/>
      <c r="J14" s="20"/>
    </row>
    <row r="15" spans="1:12" x14ac:dyDescent="0.25">
      <c r="B15" t="s">
        <v>351</v>
      </c>
      <c r="C15">
        <f>MAX(A17:A53)</f>
        <v>33</v>
      </c>
      <c r="D15" s="19" t="s">
        <v>356</v>
      </c>
    </row>
    <row r="16" spans="1:12" x14ac:dyDescent="0.25">
      <c r="C16" s="20"/>
      <c r="J16" s="20"/>
    </row>
    <row r="17" spans="1:11" hidden="1" x14ac:dyDescent="0.25">
      <c r="B17" t="s">
        <v>115</v>
      </c>
      <c r="C17" s="20"/>
      <c r="D17" s="19" t="s">
        <v>139</v>
      </c>
    </row>
    <row r="18" spans="1:11" hidden="1" x14ac:dyDescent="0.25">
      <c r="A18">
        <v>1</v>
      </c>
      <c r="B18" t="s">
        <v>101</v>
      </c>
      <c r="C18" s="20">
        <f>Agnes!B2</f>
        <v>548.22866247464435</v>
      </c>
      <c r="D18" s="49" t="str">
        <f>IF(C18&lt;=0,C18," ")</f>
        <v xml:space="preserve"> </v>
      </c>
      <c r="E18" s="49"/>
    </row>
    <row r="19" spans="1:11" hidden="1" x14ac:dyDescent="0.25">
      <c r="A19">
        <v>2</v>
      </c>
      <c r="B19" t="s">
        <v>710</v>
      </c>
      <c r="C19" s="20">
        <f>'Alva P'!B2</f>
        <v>919</v>
      </c>
      <c r="D19" s="49" t="str">
        <f t="shared" ref="D19:D50" si="0">IF(C19&lt;=0,C19," ")</f>
        <v xml:space="preserve"> </v>
      </c>
      <c r="E19" s="49"/>
    </row>
    <row r="20" spans="1:11" hidden="1" x14ac:dyDescent="0.25">
      <c r="A20">
        <v>3</v>
      </c>
      <c r="B20" t="s">
        <v>782</v>
      </c>
      <c r="C20" s="20">
        <f>Ayla!B2</f>
        <v>45</v>
      </c>
      <c r="D20" s="49"/>
      <c r="E20" s="49"/>
    </row>
    <row r="21" spans="1:11" hidden="1" x14ac:dyDescent="0.25">
      <c r="A21">
        <v>4</v>
      </c>
      <c r="B21" t="s">
        <v>108</v>
      </c>
      <c r="C21" s="20">
        <f>Charlotte!B2</f>
        <v>130.52182486780794</v>
      </c>
      <c r="D21" s="49" t="str">
        <f t="shared" si="0"/>
        <v xml:space="preserve"> </v>
      </c>
      <c r="E21" s="49"/>
    </row>
    <row r="22" spans="1:11" hidden="1" x14ac:dyDescent="0.25">
      <c r="A22">
        <v>5</v>
      </c>
      <c r="B22" t="s">
        <v>232</v>
      </c>
      <c r="C22" s="20">
        <f>Emelie!B2</f>
        <v>581.65358310956572</v>
      </c>
      <c r="D22" s="49" t="str">
        <f t="shared" si="0"/>
        <v xml:space="preserve"> </v>
      </c>
      <c r="E22" s="49"/>
      <c r="I22" s="20"/>
      <c r="K22" s="20"/>
    </row>
    <row r="23" spans="1:11" hidden="1" x14ac:dyDescent="0.25">
      <c r="A23">
        <v>6</v>
      </c>
      <c r="B23" t="s">
        <v>623</v>
      </c>
      <c r="C23" s="20">
        <f>'Emma A'!B2</f>
        <v>74.656752136752402</v>
      </c>
      <c r="D23" s="49" t="str">
        <f t="shared" si="0"/>
        <v xml:space="preserve"> </v>
      </c>
      <c r="E23" s="53"/>
      <c r="I23" s="20"/>
      <c r="K23" s="20"/>
    </row>
    <row r="24" spans="1:11" hidden="1" x14ac:dyDescent="0.25">
      <c r="A24">
        <v>7</v>
      </c>
      <c r="B24" t="s">
        <v>622</v>
      </c>
      <c r="C24" s="20">
        <f>'Emma W'!B2</f>
        <v>482.65358310956617</v>
      </c>
      <c r="D24" s="49" t="str">
        <f t="shared" si="0"/>
        <v xml:space="preserve"> </v>
      </c>
      <c r="E24" s="49"/>
      <c r="I24" s="20"/>
      <c r="K24" s="20"/>
    </row>
    <row r="25" spans="1:11" hidden="1" x14ac:dyDescent="0.25">
      <c r="A25">
        <v>8</v>
      </c>
      <c r="B25" t="s">
        <v>233</v>
      </c>
      <c r="C25" s="20">
        <f>Ester!B2</f>
        <v>2208.6535831095657</v>
      </c>
      <c r="D25" s="49" t="str">
        <f t="shared" si="0"/>
        <v xml:space="preserve"> </v>
      </c>
      <c r="E25" s="49"/>
      <c r="K25" s="20"/>
    </row>
    <row r="26" spans="1:11" hidden="1" x14ac:dyDescent="0.25">
      <c r="A26">
        <v>9</v>
      </c>
      <c r="B26" t="s">
        <v>713</v>
      </c>
      <c r="C26" s="20">
        <f>Freja!B2</f>
        <v>545</v>
      </c>
      <c r="D26" s="49" t="str">
        <f t="shared" si="0"/>
        <v xml:space="preserve"> </v>
      </c>
      <c r="E26" s="49"/>
      <c r="K26" s="20"/>
    </row>
    <row r="27" spans="1:11" hidden="1" x14ac:dyDescent="0.25">
      <c r="A27">
        <v>10</v>
      </c>
      <c r="B27" t="s">
        <v>98</v>
      </c>
      <c r="C27" s="20">
        <f>Hanna!B2</f>
        <v>292.83501168099428</v>
      </c>
      <c r="D27" s="49" t="str">
        <f t="shared" si="0"/>
        <v xml:space="preserve"> </v>
      </c>
      <c r="E27" s="49"/>
      <c r="G27" s="51"/>
      <c r="I27" s="20"/>
    </row>
    <row r="28" spans="1:11" hidden="1" x14ac:dyDescent="0.25">
      <c r="A28">
        <v>11</v>
      </c>
      <c r="B28" t="s">
        <v>100</v>
      </c>
      <c r="C28" s="20">
        <f>Hedvig!B2</f>
        <v>1572.4402987958401</v>
      </c>
      <c r="D28" s="49" t="str">
        <f t="shared" si="0"/>
        <v xml:space="preserve"> </v>
      </c>
      <c r="E28" s="53"/>
      <c r="G28" s="51"/>
    </row>
    <row r="29" spans="1:11" hidden="1" x14ac:dyDescent="0.25">
      <c r="A29">
        <v>12</v>
      </c>
      <c r="B29" t="s">
        <v>711</v>
      </c>
      <c r="C29" s="20">
        <f>'lda G'!B2</f>
        <v>1200.319612152553</v>
      </c>
      <c r="D29" s="49" t="str">
        <f t="shared" si="0"/>
        <v xml:space="preserve"> </v>
      </c>
      <c r="E29" s="53"/>
    </row>
    <row r="30" spans="1:11" hidden="1" x14ac:dyDescent="0.25">
      <c r="A30">
        <v>13</v>
      </c>
      <c r="B30" t="s">
        <v>675</v>
      </c>
      <c r="C30" s="20">
        <f>'lda L'!B2</f>
        <v>842.52</v>
      </c>
      <c r="D30" s="49" t="str">
        <f t="shared" si="0"/>
        <v xml:space="preserve"> </v>
      </c>
      <c r="E30" s="53"/>
    </row>
    <row r="31" spans="1:11" hidden="1" x14ac:dyDescent="0.25">
      <c r="A31">
        <v>14</v>
      </c>
      <c r="B31" t="s">
        <v>673</v>
      </c>
      <c r="C31" s="20">
        <f>'lda LN'!B2</f>
        <v>720.52</v>
      </c>
      <c r="D31" s="49" t="str">
        <f t="shared" si="0"/>
        <v xml:space="preserve"> </v>
      </c>
      <c r="E31" s="49"/>
    </row>
    <row r="32" spans="1:11" hidden="1" x14ac:dyDescent="0.25">
      <c r="A32">
        <v>15</v>
      </c>
      <c r="B32" t="s">
        <v>611</v>
      </c>
      <c r="C32" s="20">
        <f>Ines!B2</f>
        <v>575.65675213675195</v>
      </c>
      <c r="D32" s="49" t="str">
        <f t="shared" si="0"/>
        <v xml:space="preserve"> </v>
      </c>
      <c r="E32" s="49"/>
    </row>
    <row r="33" spans="1:14" hidden="1" x14ac:dyDescent="0.25">
      <c r="A33">
        <v>16</v>
      </c>
      <c r="B33" t="s">
        <v>674</v>
      </c>
      <c r="C33" s="20">
        <f>'Isa F'!B2</f>
        <v>404.52</v>
      </c>
      <c r="D33" s="49" t="str">
        <f t="shared" si="0"/>
        <v xml:space="preserve"> </v>
      </c>
    </row>
    <row r="34" spans="1:14" hidden="1" x14ac:dyDescent="0.25">
      <c r="A34">
        <v>17</v>
      </c>
      <c r="B34" t="s">
        <v>234</v>
      </c>
      <c r="C34" s="20">
        <f>Isabella!B2</f>
        <v>183.28179039247857</v>
      </c>
      <c r="D34" s="49" t="str">
        <f t="shared" si="0"/>
        <v xml:space="preserve"> </v>
      </c>
      <c r="E34" s="49"/>
    </row>
    <row r="35" spans="1:14" hidden="1" x14ac:dyDescent="0.25">
      <c r="A35">
        <v>18</v>
      </c>
      <c r="B35" t="s">
        <v>714</v>
      </c>
      <c r="C35" s="20">
        <f>Josefin!B2</f>
        <v>165</v>
      </c>
      <c r="D35" s="49" t="str">
        <f t="shared" si="0"/>
        <v xml:space="preserve"> </v>
      </c>
      <c r="E35" s="49"/>
      <c r="I35" s="20"/>
      <c r="J35" s="20"/>
    </row>
    <row r="36" spans="1:14" hidden="1" x14ac:dyDescent="0.25">
      <c r="A36">
        <v>19</v>
      </c>
      <c r="B36" t="s">
        <v>284</v>
      </c>
      <c r="C36" s="20">
        <f>'Julia K'!B2</f>
        <v>618.46199580797838</v>
      </c>
      <c r="D36" s="49" t="str">
        <f t="shared" si="0"/>
        <v xml:space="preserve"> </v>
      </c>
      <c r="E36" s="49"/>
      <c r="I36" s="20"/>
      <c r="J36" s="20"/>
      <c r="N36" s="20"/>
    </row>
    <row r="37" spans="1:14" hidden="1" x14ac:dyDescent="0.25">
      <c r="A37">
        <v>20</v>
      </c>
      <c r="B37" t="s">
        <v>236</v>
      </c>
      <c r="C37" s="20">
        <f>Kajsa!B2</f>
        <v>62.890567236549941</v>
      </c>
      <c r="D37" s="49" t="str">
        <f t="shared" si="0"/>
        <v xml:space="preserve"> </v>
      </c>
      <c r="E37" s="49"/>
      <c r="I37" s="20"/>
      <c r="J37" s="20"/>
    </row>
    <row r="38" spans="1:14" hidden="1" x14ac:dyDescent="0.25">
      <c r="A38">
        <v>21</v>
      </c>
      <c r="B38" t="s">
        <v>715</v>
      </c>
      <c r="C38" s="20">
        <f>Lara!B2</f>
        <v>188</v>
      </c>
      <c r="D38" s="49" t="str">
        <f t="shared" si="0"/>
        <v xml:space="preserve"> </v>
      </c>
      <c r="E38" s="49"/>
      <c r="I38" s="20"/>
      <c r="K38" s="20"/>
      <c r="L38" s="20"/>
    </row>
    <row r="39" spans="1:14" hidden="1" x14ac:dyDescent="0.25">
      <c r="A39">
        <v>22</v>
      </c>
      <c r="B39" t="s">
        <v>237</v>
      </c>
      <c r="C39" s="20">
        <f>Leah!B2</f>
        <v>1056.2816876847287</v>
      </c>
      <c r="D39" s="49" t="str">
        <f t="shared" si="0"/>
        <v xml:space="preserve"> </v>
      </c>
      <c r="E39" s="49"/>
      <c r="I39" s="20"/>
    </row>
    <row r="40" spans="1:14" hidden="1" x14ac:dyDescent="0.25">
      <c r="A40">
        <v>23</v>
      </c>
      <c r="B40" t="s">
        <v>191</v>
      </c>
      <c r="C40" s="20">
        <f>Lee!B2</f>
        <v>731.22613212917304</v>
      </c>
      <c r="D40" s="49" t="str">
        <f t="shared" si="0"/>
        <v xml:space="preserve"> </v>
      </c>
      <c r="E40" s="49"/>
    </row>
    <row r="41" spans="1:14" hidden="1" x14ac:dyDescent="0.25">
      <c r="A41">
        <v>24</v>
      </c>
      <c r="B41" t="s">
        <v>105</v>
      </c>
      <c r="C41" s="20">
        <f>Lilja!B2</f>
        <v>1785.6535831095666</v>
      </c>
      <c r="D41" s="49" t="str">
        <f t="shared" si="0"/>
        <v xml:space="preserve"> </v>
      </c>
      <c r="E41" s="49"/>
    </row>
    <row r="42" spans="1:14" hidden="1" x14ac:dyDescent="0.25">
      <c r="A42">
        <v>25</v>
      </c>
      <c r="B42" t="s">
        <v>112</v>
      </c>
      <c r="C42" s="20">
        <f>Linnea!B2</f>
        <v>532</v>
      </c>
      <c r="D42" s="49" t="str">
        <f t="shared" si="0"/>
        <v xml:space="preserve"> </v>
      </c>
      <c r="E42" s="49"/>
    </row>
    <row r="43" spans="1:14" hidden="1" x14ac:dyDescent="0.25">
      <c r="A43">
        <v>26</v>
      </c>
      <c r="B43" t="s">
        <v>102</v>
      </c>
      <c r="C43" s="20">
        <f>Millie!B2</f>
        <v>187.83501168099428</v>
      </c>
      <c r="D43" s="49" t="str">
        <f t="shared" si="0"/>
        <v xml:space="preserve"> </v>
      </c>
      <c r="E43" s="53"/>
      <c r="G43" s="51"/>
    </row>
    <row r="44" spans="1:14" hidden="1" x14ac:dyDescent="0.25">
      <c r="A44">
        <v>27</v>
      </c>
      <c r="B44" t="s">
        <v>716</v>
      </c>
      <c r="C44" s="20">
        <f>'Moa N'!B2</f>
        <v>1373</v>
      </c>
      <c r="D44" s="49" t="str">
        <f t="shared" si="0"/>
        <v xml:space="preserve"> </v>
      </c>
      <c r="E44" s="49"/>
      <c r="G44" s="51"/>
    </row>
    <row r="45" spans="1:14" hidden="1" x14ac:dyDescent="0.25">
      <c r="A45">
        <v>28</v>
      </c>
      <c r="B45" t="s">
        <v>239</v>
      </c>
      <c r="C45" s="20">
        <f>'Moa-Li'!B2</f>
        <v>530.83501168099451</v>
      </c>
      <c r="D45" s="49" t="str">
        <f t="shared" si="0"/>
        <v xml:space="preserve"> </v>
      </c>
      <c r="E45" s="49"/>
    </row>
    <row r="46" spans="1:14" hidden="1" x14ac:dyDescent="0.25">
      <c r="A46">
        <v>29</v>
      </c>
      <c r="B46" t="s">
        <v>110</v>
      </c>
      <c r="C46" s="20">
        <f>My!B2</f>
        <v>183.28179039247857</v>
      </c>
      <c r="D46" s="49" t="str">
        <f t="shared" si="0"/>
        <v xml:space="preserve"> </v>
      </c>
      <c r="E46" s="53"/>
    </row>
    <row r="47" spans="1:14" hidden="1" x14ac:dyDescent="0.25">
      <c r="A47">
        <v>30</v>
      </c>
      <c r="B47" t="s">
        <v>111</v>
      </c>
      <c r="C47" s="20">
        <f>Nellie!B2</f>
        <v>183.28179039247857</v>
      </c>
      <c r="D47" s="49" t="str">
        <f t="shared" si="0"/>
        <v xml:space="preserve"> </v>
      </c>
      <c r="E47" s="53"/>
    </row>
    <row r="48" spans="1:14" hidden="1" x14ac:dyDescent="0.25">
      <c r="A48">
        <v>31</v>
      </c>
      <c r="B48" t="s">
        <v>103</v>
      </c>
      <c r="C48" s="20">
        <f>Olivia!B2</f>
        <v>204.65358310956572</v>
      </c>
      <c r="D48" s="49" t="str">
        <f t="shared" si="0"/>
        <v xml:space="preserve"> </v>
      </c>
      <c r="E48" s="53"/>
    </row>
    <row r="49" spans="1:7" hidden="1" x14ac:dyDescent="0.25">
      <c r="A49">
        <v>32</v>
      </c>
      <c r="B49" t="s">
        <v>733</v>
      </c>
      <c r="C49" s="20">
        <f>Sofia!B2</f>
        <v>822</v>
      </c>
      <c r="D49" s="49" t="str">
        <f t="shared" si="0"/>
        <v xml:space="preserve"> </v>
      </c>
      <c r="E49" s="53"/>
    </row>
    <row r="50" spans="1:7" hidden="1" x14ac:dyDescent="0.25">
      <c r="A50">
        <v>33</v>
      </c>
      <c r="B50" t="s">
        <v>718</v>
      </c>
      <c r="C50" s="20">
        <f>Tuva!B2</f>
        <v>188</v>
      </c>
      <c r="D50" s="49" t="str">
        <f t="shared" si="0"/>
        <v xml:space="preserve"> </v>
      </c>
      <c r="E50" s="49"/>
      <c r="G50" s="51"/>
    </row>
    <row r="51" spans="1:7" hidden="1" x14ac:dyDescent="0.25">
      <c r="D51" s="49"/>
      <c r="E51" s="49"/>
      <c r="G51" s="51"/>
    </row>
    <row r="52" spans="1:7" hidden="1" x14ac:dyDescent="0.25">
      <c r="B52" t="s">
        <v>355</v>
      </c>
      <c r="C52" s="20">
        <f>SUM(C18:C50)</f>
        <v>20139.862607191029</v>
      </c>
      <c r="D52" s="49"/>
      <c r="E52" s="49"/>
    </row>
    <row r="53" spans="1:7" hidden="1" x14ac:dyDescent="0.25">
      <c r="B53" s="27"/>
      <c r="C53" s="33"/>
      <c r="D53" s="48"/>
    </row>
    <row r="54" spans="1:7" hidden="1" x14ac:dyDescent="0.25">
      <c r="C54" s="34" t="s">
        <v>139</v>
      </c>
      <c r="D54" s="47">
        <f>SUM(D18:D52)</f>
        <v>0</v>
      </c>
    </row>
    <row r="55" spans="1:7" hidden="1" x14ac:dyDescent="0.25">
      <c r="B55" t="s">
        <v>138</v>
      </c>
      <c r="C55" s="20"/>
      <c r="D55" s="47"/>
    </row>
    <row r="56" spans="1:7" hidden="1" x14ac:dyDescent="0.25">
      <c r="B56" t="s">
        <v>370</v>
      </c>
      <c r="C56" s="20">
        <f>Tilde!B2</f>
        <v>587.14080856385021</v>
      </c>
      <c r="D56" s="54" t="s">
        <v>725</v>
      </c>
    </row>
    <row r="57" spans="1:7" hidden="1" x14ac:dyDescent="0.25">
      <c r="B57" t="s">
        <v>712</v>
      </c>
      <c r="C57" s="20">
        <f>'Elvira H'!B2</f>
        <v>599</v>
      </c>
      <c r="D57" s="49"/>
      <c r="E57" s="49"/>
    </row>
    <row r="58" spans="1:7" hidden="1" x14ac:dyDescent="0.25">
      <c r="B58" t="s">
        <v>717</v>
      </c>
      <c r="C58" s="20">
        <f>Tova!B2</f>
        <v>599</v>
      </c>
      <c r="D58" s="49" t="str">
        <f>IF(C58&lt;=0,C58," ")</f>
        <v xml:space="preserve"> </v>
      </c>
      <c r="E58" s="49"/>
      <c r="G58" s="51"/>
    </row>
    <row r="59" spans="1:7" hidden="1" x14ac:dyDescent="0.25">
      <c r="B59" t="s">
        <v>190</v>
      </c>
      <c r="C59" s="20">
        <f>Ebba!B2</f>
        <v>1103.0002497762314</v>
      </c>
      <c r="D59" s="49" t="str">
        <f>IF(C59&lt;=0,C59," ")</f>
        <v xml:space="preserve"> </v>
      </c>
      <c r="E59" s="49"/>
    </row>
    <row r="60" spans="1:7" hidden="1" x14ac:dyDescent="0.25">
      <c r="B60" s="16" t="s">
        <v>353</v>
      </c>
      <c r="C60" s="50">
        <f>SUM(C56:C59)</f>
        <v>2888.1410583400816</v>
      </c>
    </row>
    <row r="61" spans="1:7" hidden="1" x14ac:dyDescent="0.25">
      <c r="C61" s="20"/>
    </row>
    <row r="62" spans="1:7" hidden="1" x14ac:dyDescent="0.25">
      <c r="B62" t="s">
        <v>354</v>
      </c>
      <c r="C62" s="20">
        <f>C52+C60</f>
        <v>23028.003665531112</v>
      </c>
    </row>
    <row r="63" spans="1:7" hidden="1" x14ac:dyDescent="0.25"/>
    <row r="64" spans="1:7" hidden="1" x14ac:dyDescent="0.25">
      <c r="B64" t="s">
        <v>793</v>
      </c>
      <c r="C64" s="20">
        <f>C62-C5</f>
        <v>0.53849251523934072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autoPageBreaks="0"/>
  </sheetPr>
  <dimension ref="A1:B100"/>
  <sheetViews>
    <sheetView zoomScale="90" zoomScaleNormal="90" workbookViewId="0">
      <selection activeCell="B83" sqref="B83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482.65358310956617</v>
      </c>
    </row>
    <row r="3" spans="1:2" ht="3.75" customHeight="1" x14ac:dyDescent="0.25">
      <c r="A3" s="1"/>
      <c r="B3" s="2"/>
    </row>
    <row r="4" spans="1:2" hidden="1" x14ac:dyDescent="0.25">
      <c r="A4" s="5" t="s">
        <v>4</v>
      </c>
      <c r="B4" s="8">
        <v>-100</v>
      </c>
    </row>
    <row r="5" spans="1:2" hidden="1" x14ac:dyDescent="0.25">
      <c r="A5" s="5" t="s">
        <v>25</v>
      </c>
      <c r="B5" s="8">
        <v>500</v>
      </c>
    </row>
    <row r="6" spans="1:2" hidden="1" x14ac:dyDescent="0.25">
      <c r="A6" s="5" t="s">
        <v>43</v>
      </c>
      <c r="B6" s="8">
        <v>-175</v>
      </c>
    </row>
    <row r="7" spans="1:2" hidden="1" x14ac:dyDescent="0.25">
      <c r="A7" s="5" t="s">
        <v>57</v>
      </c>
      <c r="B7" s="8">
        <v>800</v>
      </c>
    </row>
    <row r="8" spans="1:2" hidden="1" x14ac:dyDescent="0.25">
      <c r="A8" s="5" t="s">
        <v>60</v>
      </c>
      <c r="B8" s="8">
        <v>-900</v>
      </c>
    </row>
    <row r="9" spans="1:2" hidden="1" x14ac:dyDescent="0.25">
      <c r="A9" s="5" t="s">
        <v>61</v>
      </c>
      <c r="B9" s="8">
        <v>-100</v>
      </c>
    </row>
    <row r="10" spans="1:2" hidden="1" x14ac:dyDescent="0.25">
      <c r="A10" s="5" t="s">
        <v>65</v>
      </c>
      <c r="B10" s="8">
        <v>-480</v>
      </c>
    </row>
    <row r="11" spans="1:2" hidden="1" x14ac:dyDescent="0.25">
      <c r="A11" s="5" t="s">
        <v>66</v>
      </c>
      <c r="B11" s="8">
        <v>180</v>
      </c>
    </row>
    <row r="12" spans="1:2" hidden="1" x14ac:dyDescent="0.25">
      <c r="A12" s="5" t="s">
        <v>70</v>
      </c>
      <c r="B12" s="8">
        <v>480</v>
      </c>
    </row>
    <row r="13" spans="1:2" hidden="1" x14ac:dyDescent="0.25">
      <c r="A13" s="5" t="s">
        <v>84</v>
      </c>
      <c r="B13" s="8">
        <v>1000</v>
      </c>
    </row>
    <row r="14" spans="1:2" hidden="1" x14ac:dyDescent="0.25">
      <c r="A14" s="5" t="s">
        <v>88</v>
      </c>
      <c r="B14" s="8">
        <v>-1050</v>
      </c>
    </row>
    <row r="15" spans="1:2" hidden="1" x14ac:dyDescent="0.25">
      <c r="A15" s="5" t="s">
        <v>43</v>
      </c>
      <c r="B15" s="8">
        <v>165</v>
      </c>
    </row>
    <row r="16" spans="1:2" hidden="1" x14ac:dyDescent="0.25">
      <c r="A16" s="6" t="s">
        <v>93</v>
      </c>
      <c r="B16" s="11">
        <v>-183</v>
      </c>
    </row>
    <row r="17" spans="1:2" hidden="1" x14ac:dyDescent="0.25">
      <c r="A17" s="6" t="s">
        <v>106</v>
      </c>
      <c r="B17" s="8">
        <v>500</v>
      </c>
    </row>
    <row r="18" spans="1:2" hidden="1" x14ac:dyDescent="0.25">
      <c r="A18" s="6" t="s">
        <v>114</v>
      </c>
      <c r="B18" s="8">
        <v>-360</v>
      </c>
    </row>
    <row r="19" spans="1:2" hidden="1" x14ac:dyDescent="0.25">
      <c r="A19" s="5" t="s">
        <v>148</v>
      </c>
      <c r="B19" s="11">
        <v>-100</v>
      </c>
    </row>
    <row r="20" spans="1:2" hidden="1" x14ac:dyDescent="0.25">
      <c r="A20" s="5" t="s">
        <v>155</v>
      </c>
      <c r="B20" s="8">
        <v>800</v>
      </c>
    </row>
    <row r="21" spans="1:2" hidden="1" x14ac:dyDescent="0.25">
      <c r="A21" s="6" t="s">
        <v>170</v>
      </c>
      <c r="B21" s="11">
        <v>-800</v>
      </c>
    </row>
    <row r="22" spans="1:2" hidden="1" x14ac:dyDescent="0.25">
      <c r="A22" s="5" t="s">
        <v>180</v>
      </c>
      <c r="B22" s="9">
        <v>-80</v>
      </c>
    </row>
    <row r="23" spans="1:2" hidden="1" x14ac:dyDescent="0.25">
      <c r="A23" s="6" t="s">
        <v>182</v>
      </c>
      <c r="B23" s="9">
        <v>1073</v>
      </c>
    </row>
    <row r="24" spans="1:2" hidden="1" x14ac:dyDescent="0.25">
      <c r="A24" s="6" t="s">
        <v>188</v>
      </c>
      <c r="B24" s="11">
        <v>-247</v>
      </c>
    </row>
    <row r="25" spans="1:2" hidden="1" x14ac:dyDescent="0.25">
      <c r="A25" s="5" t="s">
        <v>193</v>
      </c>
      <c r="B25" s="9">
        <v>-100</v>
      </c>
    </row>
    <row r="26" spans="1:2" hidden="1" x14ac:dyDescent="0.25">
      <c r="A26" s="6" t="s">
        <v>199</v>
      </c>
      <c r="B26" s="9">
        <v>-106</v>
      </c>
    </row>
    <row r="27" spans="1:2" hidden="1" x14ac:dyDescent="0.25">
      <c r="A27" s="5" t="s">
        <v>227</v>
      </c>
      <c r="B27" s="9">
        <v>-100</v>
      </c>
    </row>
    <row r="28" spans="1:2" hidden="1" x14ac:dyDescent="0.25">
      <c r="A28" s="5" t="s">
        <v>229</v>
      </c>
      <c r="B28" s="9">
        <v>500</v>
      </c>
    </row>
    <row r="29" spans="1:2" hidden="1" x14ac:dyDescent="0.25">
      <c r="A29" s="5" t="s">
        <v>262</v>
      </c>
      <c r="B29" s="9">
        <v>-846</v>
      </c>
    </row>
    <row r="30" spans="1:2" hidden="1" x14ac:dyDescent="0.25">
      <c r="A30" s="5" t="s">
        <v>269</v>
      </c>
      <c r="B30" s="9">
        <v>-270</v>
      </c>
    </row>
    <row r="31" spans="1:2" hidden="1" x14ac:dyDescent="0.25">
      <c r="A31" s="5" t="s">
        <v>286</v>
      </c>
      <c r="B31" s="9">
        <v>400</v>
      </c>
    </row>
    <row r="32" spans="1:2" hidden="1" x14ac:dyDescent="0.25">
      <c r="A32" t="s">
        <v>289</v>
      </c>
      <c r="B32" s="9">
        <v>1850</v>
      </c>
    </row>
    <row r="33" spans="1:2" hidden="1" x14ac:dyDescent="0.25">
      <c r="A33" s="5" t="s">
        <v>314</v>
      </c>
      <c r="B33" s="9">
        <v>-100</v>
      </c>
    </row>
    <row r="34" spans="1:2" hidden="1" x14ac:dyDescent="0.25">
      <c r="A34" s="5" t="s">
        <v>326</v>
      </c>
      <c r="B34" s="9">
        <v>-100</v>
      </c>
    </row>
    <row r="35" spans="1:2" hidden="1" x14ac:dyDescent="0.25">
      <c r="A35" s="5" t="s">
        <v>328</v>
      </c>
      <c r="B35" s="8">
        <v>1480</v>
      </c>
    </row>
    <row r="36" spans="1:2" hidden="1" x14ac:dyDescent="0.25">
      <c r="A36" s="5" t="s">
        <v>357</v>
      </c>
      <c r="B36" s="9">
        <v>222</v>
      </c>
    </row>
    <row r="37" spans="1:2" hidden="1" x14ac:dyDescent="0.25">
      <c r="A37" s="5" t="s">
        <v>360</v>
      </c>
      <c r="B37" s="9">
        <v>-100</v>
      </c>
    </row>
    <row r="38" spans="1:2" hidden="1" x14ac:dyDescent="0.25">
      <c r="A38" s="5" t="s">
        <v>379</v>
      </c>
      <c r="B38" s="9">
        <f>-Gemensamt!$M$155</f>
        <v>-1178.76</v>
      </c>
    </row>
    <row r="39" spans="1:2" hidden="1" x14ac:dyDescent="0.25">
      <c r="A39" s="6" t="s">
        <v>406</v>
      </c>
      <c r="B39" s="9">
        <v>-67</v>
      </c>
    </row>
    <row r="40" spans="1:2" hidden="1" x14ac:dyDescent="0.25">
      <c r="A40" s="5" t="s">
        <v>425</v>
      </c>
      <c r="B40" s="9">
        <v>-100</v>
      </c>
    </row>
    <row r="41" spans="1:2" hidden="1" x14ac:dyDescent="0.25">
      <c r="A41" s="5" t="s">
        <v>426</v>
      </c>
      <c r="B41" s="9">
        <v>1060</v>
      </c>
    </row>
    <row r="42" spans="1:2" hidden="1" x14ac:dyDescent="0.25">
      <c r="A42" s="5" t="s">
        <v>445</v>
      </c>
      <c r="B42" s="9">
        <v>-228</v>
      </c>
    </row>
    <row r="43" spans="1:2" hidden="1" x14ac:dyDescent="0.25">
      <c r="A43" s="5" t="s">
        <v>451</v>
      </c>
      <c r="B43" s="9">
        <v>-973</v>
      </c>
    </row>
    <row r="44" spans="1:2" hidden="1" x14ac:dyDescent="0.25">
      <c r="A44" s="5" t="s">
        <v>461</v>
      </c>
      <c r="B44" s="9">
        <v>-1184</v>
      </c>
    </row>
    <row r="45" spans="1:2" hidden="1" x14ac:dyDescent="0.25">
      <c r="A45" s="5" t="s">
        <v>462</v>
      </c>
      <c r="B45" s="9">
        <v>850</v>
      </c>
    </row>
    <row r="46" spans="1:2" hidden="1" x14ac:dyDescent="0.25">
      <c r="A46" s="5" t="s">
        <v>473</v>
      </c>
      <c r="B46" s="9">
        <f>-Gemensamt!$E$358</f>
        <v>-83</v>
      </c>
    </row>
    <row r="47" spans="1:2" hidden="1" x14ac:dyDescent="0.25">
      <c r="A47" s="5" t="s">
        <v>481</v>
      </c>
      <c r="B47" s="9">
        <f>-Gemensamt!$E$291</f>
        <v>-57.689655172413794</v>
      </c>
    </row>
    <row r="48" spans="1:2" hidden="1" x14ac:dyDescent="0.25">
      <c r="A48" s="5" t="s">
        <v>326</v>
      </c>
      <c r="B48" s="9">
        <v>-103.4483</v>
      </c>
    </row>
    <row r="49" spans="1:2" hidden="1" x14ac:dyDescent="0.25">
      <c r="A49" s="5" t="s">
        <v>494</v>
      </c>
      <c r="B49" s="9">
        <f>-Gemensamt!$D$424</f>
        <v>-876.07692307692309</v>
      </c>
    </row>
    <row r="50" spans="1:2" hidden="1" x14ac:dyDescent="0.25">
      <c r="A50" s="5" t="s">
        <v>504</v>
      </c>
      <c r="B50" s="9">
        <v>-100</v>
      </c>
    </row>
    <row r="51" spans="1:2" hidden="1" x14ac:dyDescent="0.25">
      <c r="A51" s="5" t="s">
        <v>510</v>
      </c>
      <c r="B51" s="9">
        <f>-Gemensamt!$D$458</f>
        <v>-55</v>
      </c>
    </row>
    <row r="52" spans="1:2" hidden="1" x14ac:dyDescent="0.25">
      <c r="A52" s="5" t="s">
        <v>516</v>
      </c>
      <c r="B52" s="9">
        <f>-Gemensamt!$D$491</f>
        <v>-1278.4541666666667</v>
      </c>
    </row>
    <row r="53" spans="1:2" hidden="1" x14ac:dyDescent="0.25">
      <c r="A53" s="5" t="s">
        <v>517</v>
      </c>
      <c r="B53" s="9">
        <v>1000</v>
      </c>
    </row>
    <row r="54" spans="1:2" hidden="1" x14ac:dyDescent="0.25">
      <c r="A54" s="5" t="s">
        <v>531</v>
      </c>
      <c r="B54" s="9">
        <v>867</v>
      </c>
    </row>
    <row r="55" spans="1:2" hidden="1" x14ac:dyDescent="0.25">
      <c r="A55" s="5" t="s">
        <v>538</v>
      </c>
      <c r="B55" s="9">
        <v>1500</v>
      </c>
    </row>
    <row r="56" spans="1:2" hidden="1" x14ac:dyDescent="0.25">
      <c r="A56" s="5" t="s">
        <v>543</v>
      </c>
      <c r="B56" s="9">
        <f>-Gemensamt!$D$527</f>
        <v>-2715.1153846153848</v>
      </c>
    </row>
    <row r="57" spans="1:2" hidden="1" x14ac:dyDescent="0.25">
      <c r="A57" s="5" t="s">
        <v>548</v>
      </c>
      <c r="B57" s="9">
        <v>-370</v>
      </c>
    </row>
    <row r="58" spans="1:2" x14ac:dyDescent="0.25">
      <c r="A58" s="5" t="s">
        <v>550</v>
      </c>
      <c r="B58" s="9">
        <v>-100</v>
      </c>
    </row>
    <row r="59" spans="1:2" x14ac:dyDescent="0.25">
      <c r="A59" s="5" t="s">
        <v>624</v>
      </c>
      <c r="B59" s="9">
        <v>1000</v>
      </c>
    </row>
    <row r="60" spans="1:2" x14ac:dyDescent="0.25">
      <c r="A60" s="5" t="s">
        <v>568</v>
      </c>
      <c r="B60" s="9">
        <v>-500</v>
      </c>
    </row>
    <row r="61" spans="1:2" x14ac:dyDescent="0.25">
      <c r="A61" s="5" t="s">
        <v>569</v>
      </c>
      <c r="B61" s="9">
        <v>500</v>
      </c>
    </row>
    <row r="62" spans="1:2" x14ac:dyDescent="0.25">
      <c r="A62" s="5" t="s">
        <v>589</v>
      </c>
      <c r="B62" s="9">
        <f>-Gemensamt!$D$599</f>
        <v>-1553.1814285714283</v>
      </c>
    </row>
    <row r="63" spans="1:2" x14ac:dyDescent="0.25">
      <c r="A63" s="5" t="s">
        <v>592</v>
      </c>
      <c r="B63" s="9">
        <v>1500</v>
      </c>
    </row>
    <row r="64" spans="1:2" x14ac:dyDescent="0.25">
      <c r="A64" s="5" t="s">
        <v>483</v>
      </c>
      <c r="B64" s="9">
        <f>-Gemensamt!$D$635</f>
        <v>-2314.705882352941</v>
      </c>
    </row>
    <row r="65" spans="1:2" x14ac:dyDescent="0.25">
      <c r="A65" s="5" t="s">
        <v>599</v>
      </c>
      <c r="B65" s="9">
        <v>2000</v>
      </c>
    </row>
    <row r="66" spans="1:2" x14ac:dyDescent="0.25">
      <c r="A66" s="5" t="s">
        <v>610</v>
      </c>
      <c r="B66" s="9">
        <v>1419</v>
      </c>
    </row>
    <row r="67" spans="1:2" x14ac:dyDescent="0.25">
      <c r="A67" s="5" t="s">
        <v>462</v>
      </c>
      <c r="B67" s="9">
        <v>151</v>
      </c>
    </row>
    <row r="68" spans="1:2" x14ac:dyDescent="0.25">
      <c r="A68" s="5" t="s">
        <v>620</v>
      </c>
      <c r="B68" s="9">
        <v>-100</v>
      </c>
    </row>
    <row r="69" spans="1:2" x14ac:dyDescent="0.25">
      <c r="A69" s="5" t="s">
        <v>494</v>
      </c>
      <c r="B69" s="9">
        <f>-Gemensamt!$D$741</f>
        <v>-972.80769230769226</v>
      </c>
    </row>
    <row r="70" spans="1:2" x14ac:dyDescent="0.25">
      <c r="A70" s="5" t="s">
        <v>24</v>
      </c>
      <c r="B70" s="9">
        <f>-Gemensamt!$D$776</f>
        <v>-389.05555555555554</v>
      </c>
    </row>
    <row r="71" spans="1:2" x14ac:dyDescent="0.25">
      <c r="A71" s="5" t="s">
        <v>648</v>
      </c>
      <c r="B71" s="9">
        <v>1000</v>
      </c>
    </row>
    <row r="72" spans="1:2" x14ac:dyDescent="0.25">
      <c r="A72" t="s">
        <v>657</v>
      </c>
      <c r="B72" s="9">
        <v>1401</v>
      </c>
    </row>
    <row r="73" spans="1:2" x14ac:dyDescent="0.25">
      <c r="A73" s="5" t="s">
        <v>658</v>
      </c>
      <c r="B73" s="9">
        <f>-Gemensamt!$D$812</f>
        <v>-1335.5714285714287</v>
      </c>
    </row>
    <row r="74" spans="1:2" x14ac:dyDescent="0.25">
      <c r="A74" s="5" t="s">
        <v>668</v>
      </c>
      <c r="B74" s="9">
        <v>-100</v>
      </c>
    </row>
    <row r="75" spans="1:2" x14ac:dyDescent="0.25">
      <c r="A75" s="5" t="s">
        <v>483</v>
      </c>
      <c r="B75" s="9">
        <f>-Gemensamt!$D$845</f>
        <v>-3132.48</v>
      </c>
    </row>
    <row r="76" spans="1:2" x14ac:dyDescent="0.25">
      <c r="A76" s="5" t="s">
        <v>685</v>
      </c>
      <c r="B76" s="9">
        <v>1000</v>
      </c>
    </row>
    <row r="77" spans="1:2" x14ac:dyDescent="0.25">
      <c r="A77" s="5" t="s">
        <v>688</v>
      </c>
      <c r="B77" s="9">
        <f>Gemensamt!D826</f>
        <v>1671</v>
      </c>
    </row>
    <row r="78" spans="1:2" x14ac:dyDescent="0.25">
      <c r="A78" s="5" t="s">
        <v>698</v>
      </c>
      <c r="B78" s="9">
        <v>1874</v>
      </c>
    </row>
    <row r="79" spans="1:2" x14ac:dyDescent="0.25">
      <c r="A79" s="5" t="s">
        <v>721</v>
      </c>
      <c r="B79" s="9">
        <v>-324</v>
      </c>
    </row>
    <row r="80" spans="1:2" x14ac:dyDescent="0.25">
      <c r="A80" s="5" t="s">
        <v>722</v>
      </c>
      <c r="B80" s="9">
        <v>-100</v>
      </c>
    </row>
    <row r="81" spans="1:2" x14ac:dyDescent="0.25">
      <c r="A81" s="5" t="s">
        <v>494</v>
      </c>
      <c r="B81" s="9">
        <f>Gemensamt!$D$898</f>
        <v>-852</v>
      </c>
    </row>
    <row r="82" spans="1:2" x14ac:dyDescent="0.25">
      <c r="A82" s="5" t="s">
        <v>797</v>
      </c>
      <c r="B82" s="9">
        <v>-365</v>
      </c>
    </row>
    <row r="83" spans="1:2" x14ac:dyDescent="0.25">
      <c r="A83" s="5" t="s">
        <v>792</v>
      </c>
      <c r="B83" s="9">
        <f>Gemensamt!$D$969</f>
        <v>-1455</v>
      </c>
    </row>
    <row r="84" spans="1:2" x14ac:dyDescent="0.25">
      <c r="A84" s="5" t="s">
        <v>796</v>
      </c>
      <c r="B84" s="9">
        <v>1000</v>
      </c>
    </row>
    <row r="85" spans="1:2" x14ac:dyDescent="0.25">
      <c r="B85" s="9"/>
    </row>
    <row r="86" spans="1:2" x14ac:dyDescent="0.25">
      <c r="B86" s="9"/>
    </row>
    <row r="87" spans="1:2" x14ac:dyDescent="0.25">
      <c r="B87" s="9"/>
    </row>
    <row r="88" spans="1:2" x14ac:dyDescent="0.25">
      <c r="B88" s="9"/>
    </row>
    <row r="89" spans="1:2" x14ac:dyDescent="0.25">
      <c r="B89" s="9"/>
    </row>
    <row r="90" spans="1:2" x14ac:dyDescent="0.25">
      <c r="B90" s="9"/>
    </row>
    <row r="91" spans="1:2" x14ac:dyDescent="0.25">
      <c r="B91" s="9"/>
    </row>
    <row r="92" spans="1:2" x14ac:dyDescent="0.25">
      <c r="B92" s="9"/>
    </row>
    <row r="93" spans="1:2" x14ac:dyDescent="0.25">
      <c r="B93" s="9"/>
    </row>
    <row r="94" spans="1:2" x14ac:dyDescent="0.25">
      <c r="B94" s="9"/>
    </row>
    <row r="95" spans="1:2" x14ac:dyDescent="0.25">
      <c r="B95" s="9"/>
    </row>
    <row r="96" spans="1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B72"/>
  <sheetViews>
    <sheetView workbookViewId="0">
      <selection activeCell="B59" sqref="B59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2208.6535831095657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t="s">
        <v>289</v>
      </c>
      <c r="B8" s="9">
        <v>1813</v>
      </c>
    </row>
    <row r="9" spans="1:2" hidden="1" x14ac:dyDescent="0.25">
      <c r="A9" s="5" t="s">
        <v>311</v>
      </c>
      <c r="B9" s="9">
        <v>111</v>
      </c>
    </row>
    <row r="10" spans="1:2" hidden="1" x14ac:dyDescent="0.25">
      <c r="A10" s="5" t="s">
        <v>314</v>
      </c>
      <c r="B10" s="9">
        <v>-100</v>
      </c>
    </row>
    <row r="11" spans="1:2" hidden="1" x14ac:dyDescent="0.25">
      <c r="A11" s="5" t="s">
        <v>326</v>
      </c>
      <c r="B11" s="9">
        <v>-100</v>
      </c>
    </row>
    <row r="12" spans="1:2" hidden="1" x14ac:dyDescent="0.25">
      <c r="A12" s="5" t="s">
        <v>328</v>
      </c>
      <c r="B12" s="8">
        <v>1945</v>
      </c>
    </row>
    <row r="13" spans="1:2" hidden="1" x14ac:dyDescent="0.25">
      <c r="A13" s="5" t="s">
        <v>360</v>
      </c>
      <c r="B13" s="9">
        <v>-100</v>
      </c>
    </row>
    <row r="14" spans="1:2" hidden="1" x14ac:dyDescent="0.25">
      <c r="A14" s="5" t="s">
        <v>379</v>
      </c>
      <c r="B14" s="9">
        <f>-Gemensamt!$M$155</f>
        <v>-1178.76</v>
      </c>
    </row>
    <row r="15" spans="1:2" hidden="1" x14ac:dyDescent="0.25">
      <c r="A15" s="6" t="s">
        <v>406</v>
      </c>
      <c r="B15" s="9">
        <v>-67</v>
      </c>
    </row>
    <row r="16" spans="1:2" hidden="1" x14ac:dyDescent="0.25">
      <c r="A16" s="5" t="s">
        <v>425</v>
      </c>
      <c r="B16" s="9">
        <v>-100</v>
      </c>
    </row>
    <row r="17" spans="1:2" hidden="1" x14ac:dyDescent="0.25">
      <c r="A17" s="5" t="s">
        <v>426</v>
      </c>
      <c r="B17" s="9">
        <v>646</v>
      </c>
    </row>
    <row r="18" spans="1:2" hidden="1" x14ac:dyDescent="0.25">
      <c r="A18" s="5" t="s">
        <v>445</v>
      </c>
      <c r="B18" s="9">
        <v>-228</v>
      </c>
    </row>
    <row r="19" spans="1:2" hidden="1" x14ac:dyDescent="0.25">
      <c r="A19" s="5" t="s">
        <v>451</v>
      </c>
      <c r="B19" s="9">
        <v>-973</v>
      </c>
    </row>
    <row r="20" spans="1:2" hidden="1" x14ac:dyDescent="0.25">
      <c r="A20" s="5" t="s">
        <v>461</v>
      </c>
      <c r="B20" s="9">
        <v>-1184</v>
      </c>
    </row>
    <row r="21" spans="1:2" hidden="1" x14ac:dyDescent="0.25">
      <c r="A21" s="5" t="s">
        <v>462</v>
      </c>
      <c r="B21" s="9">
        <v>200</v>
      </c>
    </row>
    <row r="22" spans="1:2" hidden="1" x14ac:dyDescent="0.25">
      <c r="A22" s="5" t="s">
        <v>473</v>
      </c>
      <c r="B22" s="9">
        <f>-Gemensamt!$E$358</f>
        <v>-83</v>
      </c>
    </row>
    <row r="23" spans="1:2" hidden="1" x14ac:dyDescent="0.25">
      <c r="A23" s="5" t="s">
        <v>481</v>
      </c>
      <c r="B23" s="9">
        <f>-Gemensamt!$E$291</f>
        <v>-57.689655172413794</v>
      </c>
    </row>
    <row r="24" spans="1:2" hidden="1" x14ac:dyDescent="0.25">
      <c r="A24" s="5" t="s">
        <v>326</v>
      </c>
      <c r="B24" s="9">
        <v>-103.4483</v>
      </c>
    </row>
    <row r="25" spans="1:2" hidden="1" x14ac:dyDescent="0.25">
      <c r="A25" s="5" t="s">
        <v>494</v>
      </c>
      <c r="B25" s="9">
        <f>-Gemensamt!$D$424</f>
        <v>-876.07692307692309</v>
      </c>
    </row>
    <row r="26" spans="1:2" hidden="1" x14ac:dyDescent="0.25">
      <c r="A26" s="5" t="s">
        <v>503</v>
      </c>
      <c r="B26" s="9">
        <f>Gemensamt!G419</f>
        <v>1216</v>
      </c>
    </row>
    <row r="27" spans="1:2" hidden="1" x14ac:dyDescent="0.25">
      <c r="A27" s="5" t="s">
        <v>504</v>
      </c>
      <c r="B27" s="9">
        <v>-100</v>
      </c>
    </row>
    <row r="28" spans="1:2" hidden="1" x14ac:dyDescent="0.25">
      <c r="A28" s="5" t="s">
        <v>510</v>
      </c>
      <c r="B28" s="9">
        <f>-Gemensamt!$D$458</f>
        <v>-55</v>
      </c>
    </row>
    <row r="29" spans="1:2" hidden="1" x14ac:dyDescent="0.25">
      <c r="A29" s="5" t="s">
        <v>516</v>
      </c>
      <c r="B29" s="9">
        <f>-Gemensamt!$D$491</f>
        <v>-1278.4541666666667</v>
      </c>
    </row>
    <row r="30" spans="1:2" hidden="1" x14ac:dyDescent="0.25">
      <c r="A30" s="5" t="s">
        <v>519</v>
      </c>
      <c r="B30" s="9">
        <v>2500</v>
      </c>
    </row>
    <row r="31" spans="1:2" hidden="1" x14ac:dyDescent="0.25">
      <c r="A31" s="5" t="s">
        <v>531</v>
      </c>
      <c r="B31" s="9">
        <v>777</v>
      </c>
    </row>
    <row r="32" spans="1:2" hidden="1" x14ac:dyDescent="0.25">
      <c r="A32" s="5" t="s">
        <v>543</v>
      </c>
      <c r="B32" s="9">
        <f>-Gemensamt!$D$527</f>
        <v>-2715.1153846153848</v>
      </c>
    </row>
    <row r="33" spans="1:2" hidden="1" x14ac:dyDescent="0.25">
      <c r="A33" s="5" t="s">
        <v>548</v>
      </c>
      <c r="B33" s="9">
        <v>-365</v>
      </c>
    </row>
    <row r="34" spans="1:2" x14ac:dyDescent="0.25">
      <c r="A34" s="5" t="s">
        <v>550</v>
      </c>
      <c r="B34" s="9">
        <v>-100</v>
      </c>
    </row>
    <row r="35" spans="1:2" x14ac:dyDescent="0.25">
      <c r="A35" s="5" t="s">
        <v>553</v>
      </c>
      <c r="B35" s="9">
        <v>1500</v>
      </c>
    </row>
    <row r="36" spans="1:2" x14ac:dyDescent="0.25">
      <c r="A36" s="5" t="s">
        <v>568</v>
      </c>
      <c r="B36" s="9">
        <v>-500</v>
      </c>
    </row>
    <row r="37" spans="1:2" x14ac:dyDescent="0.25">
      <c r="A37" s="5" t="s">
        <v>582</v>
      </c>
      <c r="B37" s="9">
        <v>1500</v>
      </c>
    </row>
    <row r="38" spans="1:2" x14ac:dyDescent="0.25">
      <c r="A38" s="5" t="s">
        <v>589</v>
      </c>
      <c r="B38" s="9">
        <f>-Gemensamt!$D$599</f>
        <v>-1553.1814285714283</v>
      </c>
    </row>
    <row r="39" spans="1:2" x14ac:dyDescent="0.25">
      <c r="A39" s="5" t="s">
        <v>483</v>
      </c>
      <c r="B39" s="9">
        <f>-Gemensamt!$D$635</f>
        <v>-2314.705882352941</v>
      </c>
    </row>
    <row r="40" spans="1:2" x14ac:dyDescent="0.25">
      <c r="A40" s="5" t="s">
        <v>600</v>
      </c>
      <c r="B40" s="9">
        <v>2000</v>
      </c>
    </row>
    <row r="41" spans="1:2" x14ac:dyDescent="0.25">
      <c r="A41" s="5" t="s">
        <v>610</v>
      </c>
      <c r="B41" s="9">
        <v>1051</v>
      </c>
    </row>
    <row r="42" spans="1:2" x14ac:dyDescent="0.25">
      <c r="A42" s="5" t="s">
        <v>620</v>
      </c>
      <c r="B42" s="9">
        <v>-100</v>
      </c>
    </row>
    <row r="43" spans="1:2" x14ac:dyDescent="0.25">
      <c r="A43" s="5" t="s">
        <v>494</v>
      </c>
      <c r="B43" s="9">
        <f>-Gemensamt!$D$741</f>
        <v>-972.80769230769226</v>
      </c>
    </row>
    <row r="44" spans="1:2" x14ac:dyDescent="0.25">
      <c r="A44" s="5" t="s">
        <v>636</v>
      </c>
      <c r="B44" s="8">
        <v>2000</v>
      </c>
    </row>
    <row r="45" spans="1:2" x14ac:dyDescent="0.25">
      <c r="A45" s="5" t="s">
        <v>24</v>
      </c>
      <c r="B45" s="9">
        <f>-Gemensamt!$D$776</f>
        <v>-389.05555555555554</v>
      </c>
    </row>
    <row r="46" spans="1:2" x14ac:dyDescent="0.25">
      <c r="A46" t="s">
        <v>657</v>
      </c>
      <c r="B46" s="9">
        <v>620</v>
      </c>
    </row>
    <row r="47" spans="1:2" x14ac:dyDescent="0.25">
      <c r="A47" s="5" t="s">
        <v>658</v>
      </c>
      <c r="B47" s="9">
        <f>-Gemensamt!$D$812</f>
        <v>-1335.5714285714287</v>
      </c>
    </row>
    <row r="48" spans="1:2" x14ac:dyDescent="0.25">
      <c r="A48" s="5" t="s">
        <v>664</v>
      </c>
      <c r="B48" s="9">
        <v>2000</v>
      </c>
    </row>
    <row r="49" spans="1:2" x14ac:dyDescent="0.25">
      <c r="A49" s="5" t="s">
        <v>668</v>
      </c>
      <c r="B49" s="9">
        <v>-100</v>
      </c>
    </row>
    <row r="50" spans="1:2" x14ac:dyDescent="0.25">
      <c r="A50" s="5" t="s">
        <v>483</v>
      </c>
      <c r="B50" s="9">
        <f>-Gemensamt!$D$845</f>
        <v>-3132.48</v>
      </c>
    </row>
    <row r="51" spans="1:2" x14ac:dyDescent="0.25">
      <c r="A51" s="5" t="s">
        <v>688</v>
      </c>
      <c r="B51" s="9">
        <f>Gemensamt!D827</f>
        <v>1778</v>
      </c>
    </row>
    <row r="52" spans="1:2" x14ac:dyDescent="0.25">
      <c r="A52" s="5" t="s">
        <v>698</v>
      </c>
      <c r="B52" s="9">
        <v>1163</v>
      </c>
    </row>
    <row r="53" spans="1:2" x14ac:dyDescent="0.25">
      <c r="A53" s="5" t="s">
        <v>719</v>
      </c>
      <c r="B53" s="9">
        <v>1000</v>
      </c>
    </row>
    <row r="54" spans="1:2" x14ac:dyDescent="0.25">
      <c r="A54" s="5" t="s">
        <v>721</v>
      </c>
      <c r="B54" s="9">
        <v>-324</v>
      </c>
    </row>
    <row r="55" spans="1:2" x14ac:dyDescent="0.25">
      <c r="A55" s="5" t="s">
        <v>722</v>
      </c>
      <c r="B55" s="9">
        <v>-100</v>
      </c>
    </row>
    <row r="56" spans="1:2" x14ac:dyDescent="0.25">
      <c r="A56" s="5" t="s">
        <v>494</v>
      </c>
      <c r="B56" s="9">
        <f>Gemensamt!$D$898</f>
        <v>-852</v>
      </c>
    </row>
    <row r="57" spans="1:2" x14ac:dyDescent="0.25">
      <c r="A57" s="5" t="s">
        <v>774</v>
      </c>
      <c r="B57" s="9">
        <v>363</v>
      </c>
    </row>
    <row r="58" spans="1:2" x14ac:dyDescent="0.25">
      <c r="A58" s="5" t="s">
        <v>797</v>
      </c>
      <c r="B58" s="9">
        <v>-365</v>
      </c>
    </row>
    <row r="59" spans="1:2" x14ac:dyDescent="0.25">
      <c r="A59" s="5" t="s">
        <v>792</v>
      </c>
      <c r="B59" s="9">
        <f>Gemensamt!$D$969</f>
        <v>-1455</v>
      </c>
    </row>
    <row r="60" spans="1:2" x14ac:dyDescent="0.25">
      <c r="A60" s="5" t="s">
        <v>795</v>
      </c>
      <c r="B60" s="9">
        <v>1000</v>
      </c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8225-1B06-4D9E-8FFE-E174183D8659}">
  <sheetPr>
    <tabColor rgb="FF00B050"/>
  </sheetPr>
  <dimension ref="A1:D59"/>
  <sheetViews>
    <sheetView zoomScaleNormal="100" workbookViewId="0">
      <selection activeCell="A10" sqref="A10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545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 t="s">
        <v>722</v>
      </c>
      <c r="B6" s="9">
        <v>-100</v>
      </c>
    </row>
    <row r="7" spans="1:2" x14ac:dyDescent="0.25">
      <c r="A7" s="5" t="s">
        <v>494</v>
      </c>
      <c r="B7" s="9">
        <f>Gemensamt!$D$898</f>
        <v>-852</v>
      </c>
    </row>
    <row r="8" spans="1:2" x14ac:dyDescent="0.25">
      <c r="A8" s="5" t="s">
        <v>755</v>
      </c>
      <c r="B8" s="9">
        <v>900</v>
      </c>
    </row>
    <row r="9" spans="1:2" x14ac:dyDescent="0.25">
      <c r="A9" s="5" t="s">
        <v>774</v>
      </c>
      <c r="B9" s="9">
        <v>363</v>
      </c>
    </row>
    <row r="10" spans="1:2" x14ac:dyDescent="0.25">
      <c r="A10" s="5" t="s">
        <v>797</v>
      </c>
      <c r="B10" s="9">
        <v>-365</v>
      </c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autoPageBreaks="0"/>
  </sheetPr>
  <dimension ref="A1:B100"/>
  <sheetViews>
    <sheetView workbookViewId="0">
      <selection activeCell="B93" sqref="B93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292.83501168099428</v>
      </c>
    </row>
    <row r="3" spans="1:2" ht="3.75" customHeight="1" x14ac:dyDescent="0.25">
      <c r="A3" s="1"/>
      <c r="B3" s="2"/>
    </row>
    <row r="4" spans="1:2" hidden="1" x14ac:dyDescent="0.25">
      <c r="A4" s="5" t="s">
        <v>10</v>
      </c>
      <c r="B4" s="8">
        <v>200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12</v>
      </c>
      <c r="B6" s="8">
        <v>250</v>
      </c>
    </row>
    <row r="7" spans="1:2" hidden="1" x14ac:dyDescent="0.25">
      <c r="A7" s="5" t="s">
        <v>12</v>
      </c>
      <c r="B7" s="8">
        <v>450</v>
      </c>
    </row>
    <row r="8" spans="1:2" hidden="1" x14ac:dyDescent="0.25">
      <c r="A8" s="5" t="s">
        <v>17</v>
      </c>
      <c r="B8" s="8">
        <v>-800</v>
      </c>
    </row>
    <row r="9" spans="1:2" hidden="1" x14ac:dyDescent="0.25">
      <c r="A9" s="5" t="s">
        <v>20</v>
      </c>
      <c r="B9" s="8">
        <v>250</v>
      </c>
    </row>
    <row r="10" spans="1:2" hidden="1" x14ac:dyDescent="0.25">
      <c r="A10" s="5" t="s">
        <v>23</v>
      </c>
      <c r="B10" s="8">
        <v>200</v>
      </c>
    </row>
    <row r="11" spans="1:2" hidden="1" x14ac:dyDescent="0.25">
      <c r="A11" s="5" t="s">
        <v>24</v>
      </c>
      <c r="B11" s="8">
        <v>-250</v>
      </c>
    </row>
    <row r="12" spans="1:2" hidden="1" x14ac:dyDescent="0.25">
      <c r="A12" s="5" t="s">
        <v>31</v>
      </c>
      <c r="B12" s="8">
        <v>1200</v>
      </c>
    </row>
    <row r="13" spans="1:2" hidden="1" x14ac:dyDescent="0.25">
      <c r="A13" s="5" t="s">
        <v>17</v>
      </c>
      <c r="B13" s="8">
        <v>-1150</v>
      </c>
    </row>
    <row r="14" spans="1:2" hidden="1" x14ac:dyDescent="0.25">
      <c r="A14" s="5" t="s">
        <v>41</v>
      </c>
      <c r="B14" s="8">
        <v>-50</v>
      </c>
    </row>
    <row r="15" spans="1:2" hidden="1" x14ac:dyDescent="0.25">
      <c r="A15" s="5" t="s">
        <v>43</v>
      </c>
      <c r="B15" s="8">
        <v>-175</v>
      </c>
    </row>
    <row r="16" spans="1:2" hidden="1" x14ac:dyDescent="0.25">
      <c r="A16" s="5" t="s">
        <v>45</v>
      </c>
      <c r="B16" s="8">
        <v>200</v>
      </c>
    </row>
    <row r="17" spans="1:2" hidden="1" x14ac:dyDescent="0.25">
      <c r="A17" s="5" t="s">
        <v>50</v>
      </c>
      <c r="B17" s="8">
        <v>-200</v>
      </c>
    </row>
    <row r="18" spans="1:2" hidden="1" x14ac:dyDescent="0.25">
      <c r="A18" s="5" t="s">
        <v>53</v>
      </c>
      <c r="B18" s="8">
        <v>900</v>
      </c>
    </row>
    <row r="19" spans="1:2" hidden="1" x14ac:dyDescent="0.25">
      <c r="A19" s="5" t="s">
        <v>60</v>
      </c>
      <c r="B19" s="8">
        <v>-900</v>
      </c>
    </row>
    <row r="20" spans="1:2" hidden="1" x14ac:dyDescent="0.25">
      <c r="A20" s="5" t="s">
        <v>61</v>
      </c>
      <c r="B20" s="8">
        <v>-100</v>
      </c>
    </row>
    <row r="21" spans="1:2" hidden="1" x14ac:dyDescent="0.25">
      <c r="A21" s="5" t="s">
        <v>65</v>
      </c>
      <c r="B21" s="11">
        <v>-1705</v>
      </c>
    </row>
    <row r="22" spans="1:2" hidden="1" x14ac:dyDescent="0.25">
      <c r="A22" s="5" t="s">
        <v>66</v>
      </c>
      <c r="B22" s="11">
        <v>630</v>
      </c>
    </row>
    <row r="23" spans="1:2" hidden="1" x14ac:dyDescent="0.25">
      <c r="A23" s="5" t="s">
        <v>68</v>
      </c>
      <c r="B23" s="11">
        <v>1705</v>
      </c>
    </row>
    <row r="24" spans="1:2" hidden="1" x14ac:dyDescent="0.25">
      <c r="A24" s="5" t="s">
        <v>83</v>
      </c>
      <c r="B24" s="8">
        <v>500</v>
      </c>
    </row>
    <row r="25" spans="1:2" hidden="1" x14ac:dyDescent="0.25">
      <c r="A25" s="5" t="s">
        <v>88</v>
      </c>
      <c r="B25" s="8">
        <v>-1050</v>
      </c>
    </row>
    <row r="26" spans="1:2" hidden="1" x14ac:dyDescent="0.25">
      <c r="A26" s="5" t="s">
        <v>43</v>
      </c>
      <c r="B26" s="8">
        <v>-165</v>
      </c>
    </row>
    <row r="27" spans="1:2" hidden="1" x14ac:dyDescent="0.25">
      <c r="A27" s="6" t="s">
        <v>92</v>
      </c>
      <c r="B27" s="11">
        <v>200</v>
      </c>
    </row>
    <row r="28" spans="1:2" hidden="1" x14ac:dyDescent="0.25">
      <c r="A28" s="6" t="s">
        <v>93</v>
      </c>
      <c r="B28" s="11">
        <v>-183</v>
      </c>
    </row>
    <row r="29" spans="1:2" hidden="1" x14ac:dyDescent="0.25">
      <c r="A29" s="6" t="s">
        <v>94</v>
      </c>
      <c r="B29" s="11">
        <v>1000</v>
      </c>
    </row>
    <row r="30" spans="1:2" hidden="1" x14ac:dyDescent="0.25">
      <c r="A30" s="6" t="s">
        <v>114</v>
      </c>
      <c r="B30" s="9">
        <v>-360</v>
      </c>
    </row>
    <row r="31" spans="1:2" hidden="1" x14ac:dyDescent="0.25">
      <c r="A31" s="5" t="s">
        <v>148</v>
      </c>
      <c r="B31" s="11">
        <v>-100</v>
      </c>
    </row>
    <row r="32" spans="1:2" hidden="1" x14ac:dyDescent="0.25">
      <c r="A32" s="6" t="s">
        <v>170</v>
      </c>
      <c r="B32" s="11">
        <v>-800</v>
      </c>
    </row>
    <row r="33" spans="1:2" hidden="1" x14ac:dyDescent="0.25">
      <c r="A33" s="5" t="s">
        <v>174</v>
      </c>
      <c r="B33" s="8">
        <v>800</v>
      </c>
    </row>
    <row r="34" spans="1:2" hidden="1" x14ac:dyDescent="0.25">
      <c r="A34" s="5" t="s">
        <v>180</v>
      </c>
      <c r="B34" s="9">
        <v>-80</v>
      </c>
    </row>
    <row r="35" spans="1:2" hidden="1" x14ac:dyDescent="0.25">
      <c r="A35" s="6" t="s">
        <v>188</v>
      </c>
      <c r="B35" s="11">
        <v>-243</v>
      </c>
    </row>
    <row r="36" spans="1:2" hidden="1" x14ac:dyDescent="0.25">
      <c r="A36" s="5" t="s">
        <v>193</v>
      </c>
      <c r="B36" s="9">
        <v>-100</v>
      </c>
    </row>
    <row r="37" spans="1:2" hidden="1" x14ac:dyDescent="0.25">
      <c r="A37" s="6" t="s">
        <v>199</v>
      </c>
      <c r="B37" s="9">
        <v>-106</v>
      </c>
    </row>
    <row r="38" spans="1:2" hidden="1" x14ac:dyDescent="0.25">
      <c r="A38" s="5" t="s">
        <v>208</v>
      </c>
      <c r="B38" s="9">
        <v>1100</v>
      </c>
    </row>
    <row r="39" spans="1:2" hidden="1" x14ac:dyDescent="0.25">
      <c r="A39" s="6" t="s">
        <v>214</v>
      </c>
      <c r="B39" s="9">
        <v>-961</v>
      </c>
    </row>
    <row r="40" spans="1:2" hidden="1" x14ac:dyDescent="0.25">
      <c r="A40" s="5" t="s">
        <v>227</v>
      </c>
      <c r="B40" s="9">
        <v>-100</v>
      </c>
    </row>
    <row r="41" spans="1:2" hidden="1" x14ac:dyDescent="0.25">
      <c r="A41" s="5" t="s">
        <v>229</v>
      </c>
      <c r="B41" s="9">
        <v>1200</v>
      </c>
    </row>
    <row r="42" spans="1:2" hidden="1" x14ac:dyDescent="0.25">
      <c r="A42" s="5" t="s">
        <v>262</v>
      </c>
      <c r="B42" s="9">
        <v>-846</v>
      </c>
    </row>
    <row r="43" spans="1:2" hidden="1" x14ac:dyDescent="0.25">
      <c r="A43" s="5" t="s">
        <v>269</v>
      </c>
      <c r="B43" s="9">
        <v>-270</v>
      </c>
    </row>
    <row r="44" spans="1:2" hidden="1" x14ac:dyDescent="0.25">
      <c r="A44" s="5" t="s">
        <v>279</v>
      </c>
      <c r="B44" s="8">
        <v>500</v>
      </c>
    </row>
    <row r="45" spans="1:2" hidden="1" x14ac:dyDescent="0.25">
      <c r="A45" t="s">
        <v>289</v>
      </c>
      <c r="B45" s="9">
        <v>962</v>
      </c>
    </row>
    <row r="46" spans="1:2" hidden="1" x14ac:dyDescent="0.25">
      <c r="A46" s="5" t="s">
        <v>311</v>
      </c>
      <c r="B46" s="9">
        <v>259</v>
      </c>
    </row>
    <row r="47" spans="1:2" hidden="1" x14ac:dyDescent="0.25">
      <c r="A47" s="5" t="s">
        <v>314</v>
      </c>
      <c r="B47" s="9">
        <v>-100</v>
      </c>
    </row>
    <row r="48" spans="1:2" hidden="1" x14ac:dyDescent="0.25">
      <c r="A48" s="5" t="s">
        <v>318</v>
      </c>
      <c r="B48" s="9">
        <v>961</v>
      </c>
    </row>
    <row r="49" spans="1:2" hidden="1" x14ac:dyDescent="0.25">
      <c r="A49" s="5" t="s">
        <v>326</v>
      </c>
      <c r="B49" s="9">
        <v>-100</v>
      </c>
    </row>
    <row r="50" spans="1:2" hidden="1" x14ac:dyDescent="0.25">
      <c r="A50" s="5" t="s">
        <v>360</v>
      </c>
      <c r="B50" s="9">
        <v>-100</v>
      </c>
    </row>
    <row r="51" spans="1:2" hidden="1" x14ac:dyDescent="0.25">
      <c r="A51" s="5" t="s">
        <v>379</v>
      </c>
      <c r="B51" s="9">
        <f>-Gemensamt!$M$155</f>
        <v>-1178.76</v>
      </c>
    </row>
    <row r="52" spans="1:2" hidden="1" x14ac:dyDescent="0.25">
      <c r="A52" s="6" t="s">
        <v>406</v>
      </c>
      <c r="B52" s="9">
        <v>-67</v>
      </c>
    </row>
    <row r="53" spans="1:2" hidden="1" x14ac:dyDescent="0.25">
      <c r="A53" s="5" t="s">
        <v>409</v>
      </c>
      <c r="B53" s="8">
        <v>1000</v>
      </c>
    </row>
    <row r="54" spans="1:2" hidden="1" x14ac:dyDescent="0.25">
      <c r="A54" s="5" t="s">
        <v>425</v>
      </c>
      <c r="B54" s="9">
        <v>-100</v>
      </c>
    </row>
    <row r="55" spans="1:2" hidden="1" x14ac:dyDescent="0.25">
      <c r="A55" s="5" t="s">
        <v>426</v>
      </c>
      <c r="B55" s="9">
        <v>185</v>
      </c>
    </row>
    <row r="56" spans="1:2" hidden="1" x14ac:dyDescent="0.25">
      <c r="A56" s="5" t="s">
        <v>445</v>
      </c>
      <c r="B56" s="9">
        <v>-228</v>
      </c>
    </row>
    <row r="57" spans="1:2" hidden="1" x14ac:dyDescent="0.25">
      <c r="A57" s="5" t="s">
        <v>451</v>
      </c>
      <c r="B57" s="9">
        <v>-973</v>
      </c>
    </row>
    <row r="58" spans="1:2" hidden="1" x14ac:dyDescent="0.25">
      <c r="A58" s="5" t="s">
        <v>461</v>
      </c>
      <c r="B58" s="9">
        <v>-1184</v>
      </c>
    </row>
    <row r="59" spans="1:2" hidden="1" x14ac:dyDescent="0.25">
      <c r="A59" s="5" t="s">
        <v>473</v>
      </c>
      <c r="B59" s="9">
        <f>-Gemensamt!$E$358</f>
        <v>-83</v>
      </c>
    </row>
    <row r="60" spans="1:2" hidden="1" x14ac:dyDescent="0.25">
      <c r="A60" s="5" t="s">
        <v>475</v>
      </c>
      <c r="B60" s="9">
        <v>1500</v>
      </c>
    </row>
    <row r="61" spans="1:2" hidden="1" x14ac:dyDescent="0.25">
      <c r="A61" s="5" t="s">
        <v>481</v>
      </c>
      <c r="B61" s="9">
        <f>-Gemensamt!$E$291</f>
        <v>-57.689655172413794</v>
      </c>
    </row>
    <row r="62" spans="1:2" hidden="1" x14ac:dyDescent="0.25">
      <c r="A62" s="5" t="s">
        <v>326</v>
      </c>
      <c r="B62" s="9">
        <v>-103.4483</v>
      </c>
    </row>
    <row r="63" spans="1:2" hidden="1" x14ac:dyDescent="0.25">
      <c r="A63" s="5" t="s">
        <v>494</v>
      </c>
      <c r="B63" s="9">
        <f>-Gemensamt!$D$424</f>
        <v>-876.07692307692309</v>
      </c>
    </row>
    <row r="64" spans="1:2" hidden="1" x14ac:dyDescent="0.25">
      <c r="A64" s="5" t="s">
        <v>504</v>
      </c>
      <c r="B64" s="9">
        <v>-100</v>
      </c>
    </row>
    <row r="65" spans="1:2" hidden="1" x14ac:dyDescent="0.25">
      <c r="A65" s="5" t="s">
        <v>510</v>
      </c>
      <c r="B65" s="9">
        <f>-Gemensamt!$D$458</f>
        <v>-55</v>
      </c>
    </row>
    <row r="66" spans="1:2" hidden="1" x14ac:dyDescent="0.25">
      <c r="A66" s="5" t="s">
        <v>516</v>
      </c>
      <c r="B66" s="9">
        <f>-Gemensamt!$D$491</f>
        <v>-1278.4541666666667</v>
      </c>
    </row>
    <row r="67" spans="1:2" hidden="1" x14ac:dyDescent="0.25">
      <c r="A67" s="5" t="s">
        <v>519</v>
      </c>
      <c r="B67" s="9">
        <v>1500</v>
      </c>
    </row>
    <row r="68" spans="1:2" hidden="1" x14ac:dyDescent="0.25">
      <c r="A68" s="5" t="s">
        <v>531</v>
      </c>
      <c r="B68" s="9">
        <v>747</v>
      </c>
    </row>
    <row r="69" spans="1:2" hidden="1" x14ac:dyDescent="0.25">
      <c r="A69" s="5" t="s">
        <v>540</v>
      </c>
      <c r="B69" s="9">
        <v>2000</v>
      </c>
    </row>
    <row r="70" spans="1:2" hidden="1" x14ac:dyDescent="0.25">
      <c r="A70" s="5" t="s">
        <v>543</v>
      </c>
      <c r="B70" s="9">
        <f>-Gemensamt!$D$527</f>
        <v>-2715.1153846153848</v>
      </c>
    </row>
    <row r="71" spans="1:2" hidden="1" x14ac:dyDescent="0.25">
      <c r="A71" s="5" t="s">
        <v>548</v>
      </c>
      <c r="B71" s="9">
        <v>-365</v>
      </c>
    </row>
    <row r="72" spans="1:2" x14ac:dyDescent="0.25">
      <c r="A72" s="5" t="s">
        <v>550</v>
      </c>
      <c r="B72" s="9">
        <v>-100</v>
      </c>
    </row>
    <row r="73" spans="1:2" x14ac:dyDescent="0.25">
      <c r="A73" s="5" t="s">
        <v>568</v>
      </c>
      <c r="B73" s="9">
        <v>-500</v>
      </c>
    </row>
    <row r="74" spans="1:2" x14ac:dyDescent="0.25">
      <c r="A74" s="5" t="s">
        <v>570</v>
      </c>
      <c r="B74" s="9">
        <v>1000</v>
      </c>
    </row>
    <row r="75" spans="1:2" x14ac:dyDescent="0.25">
      <c r="A75" s="5" t="s">
        <v>483</v>
      </c>
      <c r="B75" s="9">
        <f>-Gemensamt!$D$635</f>
        <v>-2314.705882352941</v>
      </c>
    </row>
    <row r="76" spans="1:2" x14ac:dyDescent="0.25">
      <c r="A76" s="5" t="s">
        <v>600</v>
      </c>
      <c r="B76" s="9">
        <v>2000</v>
      </c>
    </row>
    <row r="77" spans="1:2" x14ac:dyDescent="0.25">
      <c r="A77" s="5" t="s">
        <v>610</v>
      </c>
      <c r="B77" s="9">
        <v>450</v>
      </c>
    </row>
    <row r="78" spans="1:2" x14ac:dyDescent="0.25">
      <c r="A78" s="5" t="s">
        <v>620</v>
      </c>
      <c r="B78" s="9">
        <v>-100</v>
      </c>
    </row>
    <row r="79" spans="1:2" x14ac:dyDescent="0.25">
      <c r="A79" s="5" t="s">
        <v>494</v>
      </c>
      <c r="B79" s="9">
        <f>-Gemensamt!$D$741</f>
        <v>-972.80769230769226</v>
      </c>
    </row>
    <row r="80" spans="1:2" x14ac:dyDescent="0.25">
      <c r="A80" s="5" t="s">
        <v>639</v>
      </c>
      <c r="B80" s="9">
        <v>2000</v>
      </c>
    </row>
    <row r="81" spans="1:2" x14ac:dyDescent="0.25">
      <c r="A81" s="5" t="s">
        <v>24</v>
      </c>
      <c r="B81" s="9">
        <f>-Gemensamt!$D$776</f>
        <v>-389.05555555555554</v>
      </c>
    </row>
    <row r="82" spans="1:2" x14ac:dyDescent="0.25">
      <c r="A82" s="5" t="s">
        <v>658</v>
      </c>
      <c r="B82" s="9">
        <f>-Gemensamt!$D$812</f>
        <v>-1335.5714285714287</v>
      </c>
    </row>
    <row r="83" spans="1:2" x14ac:dyDescent="0.25">
      <c r="A83" s="5" t="s">
        <v>660</v>
      </c>
      <c r="B83" s="9">
        <v>1000</v>
      </c>
    </row>
    <row r="84" spans="1:2" x14ac:dyDescent="0.25">
      <c r="A84" s="5" t="s">
        <v>668</v>
      </c>
      <c r="B84" s="9">
        <v>-100</v>
      </c>
    </row>
    <row r="85" spans="1:2" x14ac:dyDescent="0.25">
      <c r="A85" s="5" t="s">
        <v>483</v>
      </c>
      <c r="B85" s="9">
        <f>-Gemensamt!$D$845</f>
        <v>-3132.48</v>
      </c>
    </row>
    <row r="86" spans="1:2" x14ac:dyDescent="0.25">
      <c r="A86" s="5" t="s">
        <v>683</v>
      </c>
      <c r="B86" s="9">
        <v>3000</v>
      </c>
    </row>
    <row r="87" spans="1:2" x14ac:dyDescent="0.25">
      <c r="A87" s="5" t="s">
        <v>698</v>
      </c>
      <c r="B87" s="9">
        <v>443</v>
      </c>
    </row>
    <row r="88" spans="1:2" x14ac:dyDescent="0.25">
      <c r="A88" s="5" t="s">
        <v>721</v>
      </c>
      <c r="B88" s="9">
        <v>-324</v>
      </c>
    </row>
    <row r="89" spans="1:2" x14ac:dyDescent="0.25">
      <c r="A89" s="5" t="s">
        <v>722</v>
      </c>
      <c r="B89" s="9">
        <v>-100</v>
      </c>
    </row>
    <row r="90" spans="1:2" x14ac:dyDescent="0.25">
      <c r="A90" s="5" t="s">
        <v>494</v>
      </c>
      <c r="B90" s="9">
        <f>Gemensamt!$D$898</f>
        <v>-852</v>
      </c>
    </row>
    <row r="91" spans="1:2" x14ac:dyDescent="0.25">
      <c r="A91" s="5" t="s">
        <v>759</v>
      </c>
      <c r="B91" s="9">
        <v>1000</v>
      </c>
    </row>
    <row r="92" spans="1:2" x14ac:dyDescent="0.25">
      <c r="A92" s="5" t="s">
        <v>797</v>
      </c>
      <c r="B92" s="9">
        <v>-365</v>
      </c>
    </row>
    <row r="93" spans="1:2" x14ac:dyDescent="0.25">
      <c r="A93" s="5" t="s">
        <v>792</v>
      </c>
      <c r="B93" s="9">
        <f>Gemensamt!$D$969</f>
        <v>-1455</v>
      </c>
    </row>
    <row r="94" spans="1:2" x14ac:dyDescent="0.25">
      <c r="A94" s="5" t="s">
        <v>795</v>
      </c>
      <c r="B94" s="9">
        <v>1500</v>
      </c>
    </row>
    <row r="95" spans="1:2" x14ac:dyDescent="0.25">
      <c r="B95" s="9"/>
    </row>
    <row r="96" spans="1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autoPageBreaks="0"/>
  </sheetPr>
  <dimension ref="A1:B100"/>
  <sheetViews>
    <sheetView workbookViewId="0">
      <selection activeCell="B74" sqref="B74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1572.4402987958401</v>
      </c>
    </row>
    <row r="3" spans="1:2" ht="3.75" customHeight="1" x14ac:dyDescent="0.25">
      <c r="A3" s="1"/>
      <c r="B3" s="2"/>
    </row>
    <row r="4" spans="1:2" hidden="1" x14ac:dyDescent="0.25">
      <c r="A4" s="5" t="s">
        <v>48</v>
      </c>
      <c r="B4" s="8">
        <v>200</v>
      </c>
    </row>
    <row r="5" spans="1:2" hidden="1" x14ac:dyDescent="0.25">
      <c r="A5" s="5" t="s">
        <v>50</v>
      </c>
      <c r="B5" s="8">
        <v>-200</v>
      </c>
    </row>
    <row r="6" spans="1:2" hidden="1" x14ac:dyDescent="0.25">
      <c r="A6" s="5" t="s">
        <v>59</v>
      </c>
      <c r="B6" s="8">
        <v>400</v>
      </c>
    </row>
    <row r="7" spans="1:2" hidden="1" x14ac:dyDescent="0.25">
      <c r="A7" s="5" t="s">
        <v>61</v>
      </c>
      <c r="B7" s="8">
        <v>-100</v>
      </c>
    </row>
    <row r="8" spans="1:2" hidden="1" x14ac:dyDescent="0.25">
      <c r="A8" s="5" t="s">
        <v>65</v>
      </c>
      <c r="B8" s="8">
        <v>-1090</v>
      </c>
    </row>
    <row r="9" spans="1:2" hidden="1" x14ac:dyDescent="0.25">
      <c r="A9" s="5" t="s">
        <v>66</v>
      </c>
      <c r="B9" s="8">
        <v>405</v>
      </c>
    </row>
    <row r="10" spans="1:2" hidden="1" x14ac:dyDescent="0.25">
      <c r="A10" s="5" t="s">
        <v>74</v>
      </c>
      <c r="B10" s="8">
        <v>1090</v>
      </c>
    </row>
    <row r="11" spans="1:2" hidden="1" x14ac:dyDescent="0.25">
      <c r="A11" s="5" t="s">
        <v>85</v>
      </c>
      <c r="B11" s="8">
        <v>400</v>
      </c>
    </row>
    <row r="12" spans="1:2" hidden="1" x14ac:dyDescent="0.25">
      <c r="A12" s="5" t="s">
        <v>88</v>
      </c>
      <c r="B12" s="8">
        <v>-1050</v>
      </c>
    </row>
    <row r="13" spans="1:2" hidden="1" x14ac:dyDescent="0.25">
      <c r="A13" s="5" t="s">
        <v>90</v>
      </c>
      <c r="B13" s="8">
        <v>-55</v>
      </c>
    </row>
    <row r="14" spans="1:2" hidden="1" x14ac:dyDescent="0.25">
      <c r="A14" s="5" t="s">
        <v>91</v>
      </c>
      <c r="B14" s="8">
        <v>500</v>
      </c>
    </row>
    <row r="15" spans="1:2" hidden="1" x14ac:dyDescent="0.25">
      <c r="A15" s="6" t="s">
        <v>93</v>
      </c>
      <c r="B15" s="11">
        <v>-183</v>
      </c>
    </row>
    <row r="16" spans="1:2" hidden="1" x14ac:dyDescent="0.25">
      <c r="A16" s="6" t="s">
        <v>114</v>
      </c>
      <c r="B16" s="8">
        <v>-360</v>
      </c>
    </row>
    <row r="17" spans="1:2" hidden="1" x14ac:dyDescent="0.25">
      <c r="A17" s="5" t="s">
        <v>148</v>
      </c>
      <c r="B17" s="11">
        <v>-100</v>
      </c>
    </row>
    <row r="18" spans="1:2" hidden="1" x14ac:dyDescent="0.25">
      <c r="A18" s="5" t="s">
        <v>171</v>
      </c>
      <c r="B18" s="8">
        <v>500</v>
      </c>
    </row>
    <row r="19" spans="1:2" hidden="1" x14ac:dyDescent="0.25">
      <c r="A19" s="5" t="s">
        <v>180</v>
      </c>
      <c r="B19" s="9">
        <v>-80</v>
      </c>
    </row>
    <row r="20" spans="1:2" hidden="1" x14ac:dyDescent="0.25">
      <c r="A20" s="6" t="s">
        <v>182</v>
      </c>
      <c r="B20" s="9">
        <v>555</v>
      </c>
    </row>
    <row r="21" spans="1:2" hidden="1" x14ac:dyDescent="0.25">
      <c r="A21" s="5" t="s">
        <v>193</v>
      </c>
      <c r="B21" s="9">
        <v>-100</v>
      </c>
    </row>
    <row r="22" spans="1:2" hidden="1" x14ac:dyDescent="0.25">
      <c r="A22" s="5" t="s">
        <v>208</v>
      </c>
      <c r="B22" s="9">
        <v>700</v>
      </c>
    </row>
    <row r="23" spans="1:2" hidden="1" x14ac:dyDescent="0.25">
      <c r="A23" s="6" t="s">
        <v>214</v>
      </c>
      <c r="B23" s="9">
        <v>-961</v>
      </c>
    </row>
    <row r="24" spans="1:2" hidden="1" x14ac:dyDescent="0.25">
      <c r="A24" s="5" t="s">
        <v>227</v>
      </c>
      <c r="B24" s="9">
        <v>-100</v>
      </c>
    </row>
    <row r="25" spans="1:2" hidden="1" x14ac:dyDescent="0.25">
      <c r="A25" s="5" t="s">
        <v>229</v>
      </c>
      <c r="B25" s="9">
        <v>1000</v>
      </c>
    </row>
    <row r="26" spans="1:2" hidden="1" x14ac:dyDescent="0.25">
      <c r="A26" s="5" t="s">
        <v>262</v>
      </c>
      <c r="B26" s="9">
        <v>-846</v>
      </c>
    </row>
    <row r="27" spans="1:2" hidden="1" x14ac:dyDescent="0.25">
      <c r="A27" s="5" t="s">
        <v>269</v>
      </c>
      <c r="B27" s="9">
        <v>-270</v>
      </c>
    </row>
    <row r="28" spans="1:2" hidden="1" x14ac:dyDescent="0.25">
      <c r="A28" t="s">
        <v>289</v>
      </c>
      <c r="B28" s="9">
        <v>518</v>
      </c>
    </row>
    <row r="29" spans="1:2" hidden="1" x14ac:dyDescent="0.25">
      <c r="A29" s="5" t="s">
        <v>314</v>
      </c>
      <c r="B29" s="9">
        <v>-100</v>
      </c>
    </row>
    <row r="30" spans="1:2" hidden="1" x14ac:dyDescent="0.25">
      <c r="A30" s="5" t="s">
        <v>318</v>
      </c>
      <c r="B30" s="9">
        <v>961</v>
      </c>
    </row>
    <row r="31" spans="1:2" hidden="1" x14ac:dyDescent="0.25">
      <c r="A31" s="5" t="s">
        <v>326</v>
      </c>
      <c r="B31" s="9">
        <v>-100</v>
      </c>
    </row>
    <row r="32" spans="1:2" hidden="1" x14ac:dyDescent="0.25">
      <c r="A32" s="5" t="s">
        <v>328</v>
      </c>
      <c r="B32" s="8">
        <v>407</v>
      </c>
    </row>
    <row r="33" spans="1:2" hidden="1" x14ac:dyDescent="0.25">
      <c r="A33" s="5" t="s">
        <v>360</v>
      </c>
      <c r="B33" s="9">
        <v>-100</v>
      </c>
    </row>
    <row r="34" spans="1:2" hidden="1" x14ac:dyDescent="0.25">
      <c r="A34" s="6" t="s">
        <v>406</v>
      </c>
      <c r="B34" s="9">
        <v>-67</v>
      </c>
    </row>
    <row r="35" spans="1:2" hidden="1" x14ac:dyDescent="0.25">
      <c r="A35" s="5" t="s">
        <v>425</v>
      </c>
      <c r="B35" s="9">
        <v>-100</v>
      </c>
    </row>
    <row r="36" spans="1:2" hidden="1" x14ac:dyDescent="0.25">
      <c r="A36" s="5" t="s">
        <v>451</v>
      </c>
      <c r="B36" s="9">
        <v>-973</v>
      </c>
    </row>
    <row r="37" spans="1:2" hidden="1" x14ac:dyDescent="0.25">
      <c r="A37" s="5" t="s">
        <v>461</v>
      </c>
      <c r="B37" s="9">
        <v>-1184</v>
      </c>
    </row>
    <row r="38" spans="1:2" hidden="1" x14ac:dyDescent="0.25">
      <c r="A38" s="5" t="s">
        <v>462</v>
      </c>
      <c r="B38" s="9">
        <v>450</v>
      </c>
    </row>
    <row r="39" spans="1:2" hidden="1" x14ac:dyDescent="0.25">
      <c r="A39" s="5" t="s">
        <v>473</v>
      </c>
      <c r="B39" s="9">
        <f>-Gemensamt!$E$358</f>
        <v>-83</v>
      </c>
    </row>
    <row r="40" spans="1:2" hidden="1" x14ac:dyDescent="0.25">
      <c r="A40" s="5" t="s">
        <v>479</v>
      </c>
      <c r="B40" s="9">
        <v>2000</v>
      </c>
    </row>
    <row r="41" spans="1:2" hidden="1" x14ac:dyDescent="0.25">
      <c r="A41" s="5" t="s">
        <v>481</v>
      </c>
      <c r="B41" s="9">
        <f>-Gemensamt!$E$291</f>
        <v>-57.689655172413794</v>
      </c>
    </row>
    <row r="42" spans="1:2" hidden="1" x14ac:dyDescent="0.25">
      <c r="A42" s="5" t="s">
        <v>483</v>
      </c>
      <c r="B42" s="9">
        <f>-Gemensamt!$E$391</f>
        <v>-1616.1333333333334</v>
      </c>
    </row>
    <row r="43" spans="1:2" hidden="1" x14ac:dyDescent="0.25">
      <c r="A43" s="5" t="s">
        <v>490</v>
      </c>
      <c r="B43" s="9">
        <v>1000</v>
      </c>
    </row>
    <row r="44" spans="1:2" hidden="1" x14ac:dyDescent="0.25">
      <c r="A44" s="5" t="s">
        <v>326</v>
      </c>
      <c r="B44" s="9">
        <v>-103.4483</v>
      </c>
    </row>
    <row r="45" spans="1:2" hidden="1" x14ac:dyDescent="0.25">
      <c r="A45" s="5" t="s">
        <v>494</v>
      </c>
      <c r="B45" s="9">
        <f>-Gemensamt!$D$424</f>
        <v>-876.07692307692309</v>
      </c>
    </row>
    <row r="46" spans="1:2" hidden="1" x14ac:dyDescent="0.25">
      <c r="A46" s="5" t="s">
        <v>504</v>
      </c>
      <c r="B46" s="9">
        <v>-100</v>
      </c>
    </row>
    <row r="47" spans="1:2" hidden="1" x14ac:dyDescent="0.25">
      <c r="A47" s="5" t="s">
        <v>519</v>
      </c>
      <c r="B47" s="9">
        <v>2000</v>
      </c>
    </row>
    <row r="48" spans="1:2" hidden="1" x14ac:dyDescent="0.25">
      <c r="A48" s="5" t="s">
        <v>531</v>
      </c>
      <c r="B48" s="9">
        <v>434</v>
      </c>
    </row>
    <row r="49" spans="1:2" hidden="1" x14ac:dyDescent="0.25">
      <c r="A49" s="5" t="s">
        <v>543</v>
      </c>
      <c r="B49" s="9">
        <f>-Gemensamt!$D$527</f>
        <v>-2715.1153846153848</v>
      </c>
    </row>
    <row r="50" spans="1:2" hidden="1" x14ac:dyDescent="0.25">
      <c r="A50" s="5" t="s">
        <v>548</v>
      </c>
      <c r="B50" s="9">
        <v>-365</v>
      </c>
    </row>
    <row r="51" spans="1:2" x14ac:dyDescent="0.25">
      <c r="A51" s="5" t="s">
        <v>550</v>
      </c>
      <c r="B51" s="9">
        <v>-100</v>
      </c>
    </row>
    <row r="52" spans="1:2" x14ac:dyDescent="0.25">
      <c r="A52" s="5" t="s">
        <v>558</v>
      </c>
      <c r="B52" s="9">
        <v>2000</v>
      </c>
    </row>
    <row r="53" spans="1:2" x14ac:dyDescent="0.25">
      <c r="A53" s="5" t="s">
        <v>568</v>
      </c>
      <c r="B53" s="9">
        <v>-500</v>
      </c>
    </row>
    <row r="54" spans="1:2" x14ac:dyDescent="0.25">
      <c r="A54" s="5" t="s">
        <v>589</v>
      </c>
      <c r="B54" s="9">
        <f>-Gemensamt!$D$599</f>
        <v>-1553.1814285714283</v>
      </c>
    </row>
    <row r="55" spans="1:2" x14ac:dyDescent="0.25">
      <c r="A55" s="5" t="s">
        <v>591</v>
      </c>
      <c r="B55" s="9">
        <v>2000</v>
      </c>
    </row>
    <row r="56" spans="1:2" x14ac:dyDescent="0.25">
      <c r="A56" s="5" t="s">
        <v>43</v>
      </c>
      <c r="B56" s="9">
        <f>-Gemensamt!$D$563</f>
        <v>-215</v>
      </c>
    </row>
    <row r="57" spans="1:2" x14ac:dyDescent="0.25">
      <c r="A57" s="5" t="s">
        <v>610</v>
      </c>
      <c r="B57" s="9">
        <v>550</v>
      </c>
    </row>
    <row r="58" spans="1:2" x14ac:dyDescent="0.25">
      <c r="A58" s="5" t="s">
        <v>620</v>
      </c>
      <c r="B58" s="9">
        <v>-100</v>
      </c>
    </row>
    <row r="59" spans="1:2" x14ac:dyDescent="0.25">
      <c r="A59" s="5" t="s">
        <v>494</v>
      </c>
      <c r="B59" s="9">
        <f>-Gemensamt!$D$741</f>
        <v>-972.80769230769226</v>
      </c>
    </row>
    <row r="60" spans="1:2" x14ac:dyDescent="0.25">
      <c r="A60" s="5" t="s">
        <v>24</v>
      </c>
      <c r="B60" s="9">
        <f>-Gemensamt!$D$776</f>
        <v>-389.05555555555554</v>
      </c>
    </row>
    <row r="61" spans="1:2" x14ac:dyDescent="0.25">
      <c r="A61" s="5" t="s">
        <v>653</v>
      </c>
      <c r="B61" s="9">
        <v>2000</v>
      </c>
    </row>
    <row r="62" spans="1:2" x14ac:dyDescent="0.25">
      <c r="A62" t="s">
        <v>657</v>
      </c>
      <c r="B62" s="9">
        <v>280</v>
      </c>
    </row>
    <row r="63" spans="1:2" x14ac:dyDescent="0.25">
      <c r="A63" s="5" t="s">
        <v>658</v>
      </c>
      <c r="B63" s="9">
        <f>-Gemensamt!$D$812</f>
        <v>-1335.5714285714287</v>
      </c>
    </row>
    <row r="64" spans="1:2" x14ac:dyDescent="0.25">
      <c r="A64" s="5" t="s">
        <v>668</v>
      </c>
      <c r="B64" s="9">
        <v>-100</v>
      </c>
    </row>
    <row r="65" spans="1:2" x14ac:dyDescent="0.25">
      <c r="A65" s="5" t="s">
        <v>483</v>
      </c>
      <c r="B65" s="9">
        <f>-Gemensamt!$D$845</f>
        <v>-3132.48</v>
      </c>
    </row>
    <row r="66" spans="1:2" x14ac:dyDescent="0.25">
      <c r="A66" s="5" t="s">
        <v>683</v>
      </c>
      <c r="B66" s="9">
        <v>3000</v>
      </c>
    </row>
    <row r="67" spans="1:2" x14ac:dyDescent="0.25">
      <c r="A67" s="5" t="s">
        <v>698</v>
      </c>
      <c r="B67" s="9">
        <v>290</v>
      </c>
    </row>
    <row r="68" spans="1:2" x14ac:dyDescent="0.25">
      <c r="A68" s="5" t="s">
        <v>721</v>
      </c>
      <c r="B68" s="9">
        <v>-324</v>
      </c>
    </row>
    <row r="69" spans="1:2" x14ac:dyDescent="0.25">
      <c r="A69" s="5" t="s">
        <v>722</v>
      </c>
      <c r="B69" s="9">
        <v>-100</v>
      </c>
    </row>
    <row r="70" spans="1:2" x14ac:dyDescent="0.25">
      <c r="A70" s="5" t="s">
        <v>494</v>
      </c>
      <c r="B70" s="9">
        <f>Gemensamt!$D$898</f>
        <v>-852</v>
      </c>
    </row>
    <row r="71" spans="1:2" x14ac:dyDescent="0.25">
      <c r="A71" s="5" t="s">
        <v>774</v>
      </c>
      <c r="B71" s="9">
        <v>462</v>
      </c>
    </row>
    <row r="72" spans="1:2" x14ac:dyDescent="0.25">
      <c r="A72" s="5" t="s">
        <v>797</v>
      </c>
      <c r="B72" s="9">
        <v>-365</v>
      </c>
    </row>
    <row r="73" spans="1:2" x14ac:dyDescent="0.25">
      <c r="A73" s="5" t="s">
        <v>786</v>
      </c>
      <c r="B73" s="9">
        <v>3000</v>
      </c>
    </row>
    <row r="74" spans="1:2" x14ac:dyDescent="0.25">
      <c r="A74" s="5" t="s">
        <v>792</v>
      </c>
      <c r="B74" s="9">
        <f>Gemensamt!$D$969</f>
        <v>-1455</v>
      </c>
    </row>
    <row r="75" spans="1:2" x14ac:dyDescent="0.25">
      <c r="B75" s="9"/>
    </row>
    <row r="76" spans="1:2" x14ac:dyDescent="0.25">
      <c r="B76" s="9"/>
    </row>
    <row r="77" spans="1:2" x14ac:dyDescent="0.25">
      <c r="B77" s="9"/>
    </row>
    <row r="78" spans="1:2" x14ac:dyDescent="0.25">
      <c r="B78" s="9"/>
    </row>
    <row r="79" spans="1:2" x14ac:dyDescent="0.25">
      <c r="B79" s="9"/>
    </row>
    <row r="80" spans="1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B0789-C89D-4A40-BF84-8B373F5DF6E5}">
  <sheetPr>
    <tabColor rgb="FF00B050"/>
  </sheetPr>
  <dimension ref="A1:D72"/>
  <sheetViews>
    <sheetView zoomScaleNormal="100" workbookViewId="0">
      <selection activeCell="B26" sqref="B26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1200.319612152553</v>
      </c>
    </row>
    <row r="3" spans="1:2" ht="3.75" customHeight="1" x14ac:dyDescent="0.25">
      <c r="A3" s="1"/>
      <c r="B3" s="2"/>
    </row>
    <row r="4" spans="1:2" x14ac:dyDescent="0.25">
      <c r="A4" s="5" t="s">
        <v>550</v>
      </c>
      <c r="B4" s="9">
        <v>-100</v>
      </c>
    </row>
    <row r="5" spans="1:2" x14ac:dyDescent="0.25">
      <c r="A5" s="5" t="s">
        <v>543</v>
      </c>
      <c r="B5" s="9">
        <f>-Gemensamt!$D$527</f>
        <v>-2715.1153846153848</v>
      </c>
    </row>
    <row r="6" spans="1:2" x14ac:dyDescent="0.25">
      <c r="A6" s="5" t="s">
        <v>565</v>
      </c>
      <c r="B6" s="9">
        <v>3800</v>
      </c>
    </row>
    <row r="7" spans="1:2" x14ac:dyDescent="0.25">
      <c r="A7" s="5" t="s">
        <v>568</v>
      </c>
      <c r="B7" s="9">
        <v>-500</v>
      </c>
    </row>
    <row r="8" spans="1:2" x14ac:dyDescent="0.25">
      <c r="A8" s="5" t="s">
        <v>483</v>
      </c>
      <c r="B8" s="9">
        <f>-Gemensamt!$D$635</f>
        <v>-2314.705882352941</v>
      </c>
    </row>
    <row r="9" spans="1:2" x14ac:dyDescent="0.25">
      <c r="A9" s="5" t="s">
        <v>605</v>
      </c>
      <c r="B9" s="9">
        <v>2500</v>
      </c>
    </row>
    <row r="10" spans="1:2" x14ac:dyDescent="0.25">
      <c r="A10" s="5" t="s">
        <v>610</v>
      </c>
      <c r="B10" s="9">
        <v>267</v>
      </c>
    </row>
    <row r="11" spans="1:2" x14ac:dyDescent="0.25">
      <c r="A11" s="5" t="s">
        <v>618</v>
      </c>
      <c r="B11" s="9">
        <v>1500</v>
      </c>
    </row>
    <row r="12" spans="1:2" x14ac:dyDescent="0.25">
      <c r="A12" s="5" t="s">
        <v>620</v>
      </c>
      <c r="B12" s="9">
        <v>-100</v>
      </c>
    </row>
    <row r="13" spans="1:2" x14ac:dyDescent="0.25">
      <c r="A13" s="5" t="s">
        <v>494</v>
      </c>
      <c r="B13" s="9">
        <f>-Gemensamt!$D$741</f>
        <v>-972.80769230769226</v>
      </c>
    </row>
    <row r="14" spans="1:2" x14ac:dyDescent="0.25">
      <c r="A14" s="5" t="s">
        <v>652</v>
      </c>
      <c r="B14" s="9">
        <v>1000</v>
      </c>
    </row>
    <row r="15" spans="1:2" x14ac:dyDescent="0.25">
      <c r="A15" s="5" t="s">
        <v>658</v>
      </c>
      <c r="B15" s="9">
        <f>-Gemensamt!$D$812</f>
        <v>-1335.5714285714287</v>
      </c>
    </row>
    <row r="16" spans="1:2" x14ac:dyDescent="0.25">
      <c r="A16" s="5" t="s">
        <v>668</v>
      </c>
      <c r="B16" s="9">
        <v>-100</v>
      </c>
    </row>
    <row r="17" spans="1:2" x14ac:dyDescent="0.25">
      <c r="A17" s="5" t="s">
        <v>669</v>
      </c>
      <c r="B17" s="9">
        <v>2000</v>
      </c>
    </row>
    <row r="18" spans="1:2" x14ac:dyDescent="0.25">
      <c r="A18" s="5" t="s">
        <v>483</v>
      </c>
      <c r="B18" s="9">
        <f>-Gemensamt!$D$845</f>
        <v>-3132.48</v>
      </c>
    </row>
    <row r="19" spans="1:2" x14ac:dyDescent="0.25">
      <c r="A19" s="5" t="s">
        <v>721</v>
      </c>
      <c r="B19" s="9">
        <v>-324</v>
      </c>
    </row>
    <row r="20" spans="1:2" x14ac:dyDescent="0.25">
      <c r="A20" s="5" t="s">
        <v>722</v>
      </c>
      <c r="B20" s="9">
        <v>-100</v>
      </c>
    </row>
    <row r="21" spans="1:2" x14ac:dyDescent="0.25">
      <c r="A21" s="5" t="s">
        <v>737</v>
      </c>
      <c r="B21" s="9">
        <v>2000</v>
      </c>
    </row>
    <row r="22" spans="1:2" x14ac:dyDescent="0.25">
      <c r="A22" s="5" t="s">
        <v>494</v>
      </c>
      <c r="B22" s="9">
        <f>Gemensamt!$D$898</f>
        <v>-852</v>
      </c>
    </row>
    <row r="23" spans="1:2" x14ac:dyDescent="0.25">
      <c r="A23" s="5" t="s">
        <v>759</v>
      </c>
      <c r="B23" s="9">
        <v>1000</v>
      </c>
    </row>
    <row r="24" spans="1:2" x14ac:dyDescent="0.25">
      <c r="A24" s="5" t="s">
        <v>797</v>
      </c>
      <c r="B24" s="9">
        <v>-365</v>
      </c>
    </row>
    <row r="25" spans="1:2" x14ac:dyDescent="0.25">
      <c r="A25" s="5" t="s">
        <v>786</v>
      </c>
      <c r="B25" s="9">
        <v>1500</v>
      </c>
    </row>
    <row r="26" spans="1:2" x14ac:dyDescent="0.25">
      <c r="A26" s="5" t="s">
        <v>792</v>
      </c>
      <c r="B26" s="9">
        <f>Gemensamt!$D$969</f>
        <v>-1455</v>
      </c>
    </row>
    <row r="27" spans="1:2" x14ac:dyDescent="0.25">
      <c r="A27" s="5"/>
      <c r="B27" s="9"/>
    </row>
    <row r="28" spans="1:2" x14ac:dyDescent="0.25">
      <c r="A28" s="5"/>
      <c r="B28" s="9"/>
    </row>
    <row r="29" spans="1:2" x14ac:dyDescent="0.25">
      <c r="A29" s="5"/>
      <c r="B29" s="9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4" x14ac:dyDescent="0.25">
      <c r="A33" s="5"/>
      <c r="B33" s="9"/>
      <c r="D33" s="43"/>
    </row>
    <row r="34" spans="1:4" x14ac:dyDescent="0.25">
      <c r="A34" s="5"/>
      <c r="B34" s="9"/>
    </row>
    <row r="35" spans="1:4" x14ac:dyDescent="0.25">
      <c r="A35" s="5"/>
      <c r="B35" s="9"/>
    </row>
    <row r="36" spans="1:4" x14ac:dyDescent="0.25">
      <c r="B36" s="9"/>
    </row>
    <row r="37" spans="1:4" x14ac:dyDescent="0.25">
      <c r="B37" s="9"/>
    </row>
    <row r="38" spans="1:4" x14ac:dyDescent="0.25">
      <c r="B38" s="9"/>
    </row>
    <row r="39" spans="1:4" x14ac:dyDescent="0.25">
      <c r="B39" s="9"/>
    </row>
    <row r="40" spans="1:4" x14ac:dyDescent="0.25">
      <c r="B40" s="9"/>
    </row>
    <row r="41" spans="1:4" x14ac:dyDescent="0.25">
      <c r="B41" s="9"/>
    </row>
    <row r="42" spans="1:4" x14ac:dyDescent="0.25">
      <c r="B42" s="9"/>
    </row>
    <row r="43" spans="1:4" x14ac:dyDescent="0.25">
      <c r="B43" s="9"/>
    </row>
    <row r="44" spans="1:4" x14ac:dyDescent="0.25">
      <c r="B44" s="9"/>
    </row>
    <row r="45" spans="1:4" x14ac:dyDescent="0.25">
      <c r="B45" s="9"/>
    </row>
    <row r="46" spans="1:4" x14ac:dyDescent="0.25">
      <c r="B46" s="9"/>
    </row>
    <row r="47" spans="1:4" x14ac:dyDescent="0.25">
      <c r="B47" s="9"/>
    </row>
    <row r="48" spans="1:4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61554-2853-464F-AC03-B02321B023EF}">
  <sheetPr>
    <tabColor rgb="FF00B050"/>
  </sheetPr>
  <dimension ref="A1:D59"/>
  <sheetViews>
    <sheetView zoomScaleNormal="100" workbookViewId="0">
      <selection activeCell="A12" sqref="A1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842.52</v>
      </c>
    </row>
    <row r="3" spans="1:2" ht="3.75" customHeight="1" x14ac:dyDescent="0.25">
      <c r="A3" s="1"/>
      <c r="B3" s="2"/>
    </row>
    <row r="4" spans="1:2" x14ac:dyDescent="0.25">
      <c r="A4" s="5" t="s">
        <v>684</v>
      </c>
      <c r="B4" s="9">
        <v>2500</v>
      </c>
    </row>
    <row r="5" spans="1:2" x14ac:dyDescent="0.25">
      <c r="A5" s="5" t="s">
        <v>483</v>
      </c>
      <c r="B5" s="9">
        <f>-Gemensamt!$D$845</f>
        <v>-3132.48</v>
      </c>
    </row>
    <row r="6" spans="1:2" x14ac:dyDescent="0.25">
      <c r="A6" s="5" t="s">
        <v>700</v>
      </c>
      <c r="B6" s="9">
        <v>923</v>
      </c>
    </row>
    <row r="7" spans="1:2" x14ac:dyDescent="0.25">
      <c r="A7" s="5" t="s">
        <v>721</v>
      </c>
      <c r="B7" s="9">
        <v>-324</v>
      </c>
    </row>
    <row r="8" spans="1:2" x14ac:dyDescent="0.25">
      <c r="A8" s="5" t="s">
        <v>722</v>
      </c>
      <c r="B8" s="9">
        <v>-100</v>
      </c>
    </row>
    <row r="9" spans="1:2" x14ac:dyDescent="0.25">
      <c r="A9" s="5" t="s">
        <v>728</v>
      </c>
      <c r="B9" s="9">
        <v>1500</v>
      </c>
    </row>
    <row r="10" spans="1:2" x14ac:dyDescent="0.25">
      <c r="A10" s="5" t="s">
        <v>494</v>
      </c>
      <c r="B10" s="9">
        <f>Gemensamt!$D$898</f>
        <v>-852</v>
      </c>
    </row>
    <row r="11" spans="1:2" x14ac:dyDescent="0.25">
      <c r="A11" s="5" t="s">
        <v>774</v>
      </c>
      <c r="B11" s="9">
        <v>693</v>
      </c>
    </row>
    <row r="12" spans="1:2" x14ac:dyDescent="0.25">
      <c r="A12" s="5" t="s">
        <v>797</v>
      </c>
      <c r="B12" s="9">
        <v>-365</v>
      </c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63D9-36B2-40CD-A316-0B86F9903063}">
  <sheetPr>
    <tabColor rgb="FF00B050"/>
  </sheetPr>
  <dimension ref="A1:D58"/>
  <sheetViews>
    <sheetView zoomScaleNormal="100" workbookViewId="0">
      <selection activeCell="B13" sqref="B13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SUM(B4:B58)</f>
        <v>720.52</v>
      </c>
    </row>
    <row r="3" spans="1:2" ht="3.75" customHeight="1" x14ac:dyDescent="0.25">
      <c r="A3" s="1"/>
      <c r="B3" s="2"/>
    </row>
    <row r="4" spans="1:2" x14ac:dyDescent="0.25">
      <c r="A4" s="5" t="s">
        <v>483</v>
      </c>
      <c r="B4" s="9">
        <f>-Gemensamt!$D$845</f>
        <v>-3132.48</v>
      </c>
    </row>
    <row r="5" spans="1:2" x14ac:dyDescent="0.25">
      <c r="A5" s="5" t="s">
        <v>684</v>
      </c>
      <c r="B5" s="9">
        <v>3132</v>
      </c>
    </row>
    <row r="6" spans="1:2" x14ac:dyDescent="0.25">
      <c r="A6" s="5" t="s">
        <v>700</v>
      </c>
      <c r="B6" s="9">
        <v>923</v>
      </c>
    </row>
    <row r="7" spans="1:2" x14ac:dyDescent="0.25">
      <c r="A7" s="5" t="s">
        <v>721</v>
      </c>
      <c r="B7" s="9">
        <v>-324</v>
      </c>
    </row>
    <row r="8" spans="1:2" x14ac:dyDescent="0.25">
      <c r="A8" s="5" t="s">
        <v>722</v>
      </c>
      <c r="B8" s="9">
        <v>-100</v>
      </c>
    </row>
    <row r="9" spans="1:2" x14ac:dyDescent="0.25">
      <c r="A9" s="5" t="s">
        <v>494</v>
      </c>
      <c r="B9" s="9">
        <f>Gemensamt!$D$898</f>
        <v>-852</v>
      </c>
    </row>
    <row r="10" spans="1:2" x14ac:dyDescent="0.25">
      <c r="A10" s="5" t="s">
        <v>758</v>
      </c>
      <c r="B10" s="9">
        <v>800</v>
      </c>
    </row>
    <row r="11" spans="1:2" x14ac:dyDescent="0.25">
      <c r="A11" s="5" t="s">
        <v>774</v>
      </c>
      <c r="B11" s="9">
        <v>594</v>
      </c>
    </row>
    <row r="12" spans="1:2" x14ac:dyDescent="0.25">
      <c r="A12" s="5" t="s">
        <v>797</v>
      </c>
      <c r="B12" s="9">
        <v>-365</v>
      </c>
    </row>
    <row r="13" spans="1:2" x14ac:dyDescent="0.25">
      <c r="A13" s="5" t="s">
        <v>792</v>
      </c>
      <c r="B13" s="9">
        <f>Gemensamt!$D$969</f>
        <v>-1455</v>
      </c>
    </row>
    <row r="14" spans="1:2" x14ac:dyDescent="0.25">
      <c r="A14" s="5" t="s">
        <v>801</v>
      </c>
      <c r="B14" s="9">
        <v>1500</v>
      </c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  <c r="D19" s="43"/>
    </row>
    <row r="20" spans="1:4" x14ac:dyDescent="0.25">
      <c r="A20" s="5"/>
      <c r="B20" s="9"/>
    </row>
    <row r="21" spans="1:4" x14ac:dyDescent="0.25">
      <c r="A21" s="5"/>
      <c r="B21" s="9"/>
    </row>
    <row r="22" spans="1:4" x14ac:dyDescent="0.25"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268F-09D9-4B33-A533-CB6684EF674B}">
  <sheetPr>
    <tabColor rgb="FF00B050"/>
  </sheetPr>
  <dimension ref="A1:D72"/>
  <sheetViews>
    <sheetView zoomScaleNormal="100" workbookViewId="0">
      <selection activeCell="A20" sqref="A20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575.65675213675195</v>
      </c>
    </row>
    <row r="3" spans="1:2" ht="3.75" customHeight="1" x14ac:dyDescent="0.25">
      <c r="A3" s="1"/>
      <c r="B3" s="2"/>
    </row>
    <row r="4" spans="1:2" x14ac:dyDescent="0.25">
      <c r="A4" s="5" t="s">
        <v>613</v>
      </c>
      <c r="B4" s="8">
        <v>500</v>
      </c>
    </row>
    <row r="5" spans="1:2" x14ac:dyDescent="0.25">
      <c r="A5" s="5" t="s">
        <v>620</v>
      </c>
      <c r="B5" s="9">
        <v>-100</v>
      </c>
    </row>
    <row r="6" spans="1:2" x14ac:dyDescent="0.25">
      <c r="A6" s="5" t="s">
        <v>627</v>
      </c>
      <c r="B6" s="9">
        <v>1500</v>
      </c>
    </row>
    <row r="7" spans="1:2" x14ac:dyDescent="0.25">
      <c r="A7" s="5" t="s">
        <v>494</v>
      </c>
      <c r="B7" s="9">
        <f>-Gemensamt!$D$741</f>
        <v>-972.80769230769226</v>
      </c>
    </row>
    <row r="8" spans="1:2" x14ac:dyDescent="0.25">
      <c r="A8" s="5" t="s">
        <v>24</v>
      </c>
      <c r="B8" s="9">
        <f>-Gemensamt!$D$776</f>
        <v>-389.05555555555554</v>
      </c>
    </row>
    <row r="9" spans="1:2" x14ac:dyDescent="0.25">
      <c r="A9" s="5" t="s">
        <v>653</v>
      </c>
      <c r="B9" s="9">
        <v>1500</v>
      </c>
    </row>
    <row r="10" spans="1:2" x14ac:dyDescent="0.25">
      <c r="A10" s="5" t="s">
        <v>668</v>
      </c>
      <c r="B10" s="9">
        <v>-100</v>
      </c>
    </row>
    <row r="11" spans="1:2" x14ac:dyDescent="0.25">
      <c r="A11" s="5" t="s">
        <v>669</v>
      </c>
      <c r="B11" s="9">
        <v>1000</v>
      </c>
    </row>
    <row r="12" spans="1:2" x14ac:dyDescent="0.25">
      <c r="A12" s="5" t="s">
        <v>483</v>
      </c>
      <c r="B12" s="9">
        <f>-Gemensamt!$D$845</f>
        <v>-3132.48</v>
      </c>
    </row>
    <row r="13" spans="1:2" x14ac:dyDescent="0.25">
      <c r="A13" s="5" t="s">
        <v>698</v>
      </c>
      <c r="B13" s="9">
        <v>583</v>
      </c>
    </row>
    <row r="14" spans="1:2" x14ac:dyDescent="0.25">
      <c r="A14" s="5" t="s">
        <v>721</v>
      </c>
      <c r="B14" s="9">
        <v>-324</v>
      </c>
    </row>
    <row r="15" spans="1:2" x14ac:dyDescent="0.25">
      <c r="A15" s="5" t="s">
        <v>722</v>
      </c>
      <c r="B15" s="9">
        <v>-100</v>
      </c>
    </row>
    <row r="16" spans="1:2" x14ac:dyDescent="0.25">
      <c r="A16" s="6" t="s">
        <v>724</v>
      </c>
      <c r="B16" s="9">
        <v>500</v>
      </c>
    </row>
    <row r="17" spans="1:2" x14ac:dyDescent="0.25">
      <c r="A17" s="5" t="s">
        <v>494</v>
      </c>
      <c r="B17" s="9">
        <f>Gemensamt!$D$898</f>
        <v>-852</v>
      </c>
    </row>
    <row r="18" spans="1:2" x14ac:dyDescent="0.25">
      <c r="A18" s="5" t="s">
        <v>761</v>
      </c>
      <c r="B18" s="9">
        <v>800</v>
      </c>
    </row>
    <row r="19" spans="1:2" x14ac:dyDescent="0.25">
      <c r="A19" s="5" t="s">
        <v>774</v>
      </c>
      <c r="B19" s="9">
        <v>528</v>
      </c>
    </row>
    <row r="20" spans="1:2" x14ac:dyDescent="0.25">
      <c r="A20" s="5" t="s">
        <v>797</v>
      </c>
      <c r="B20" s="9">
        <v>-365</v>
      </c>
    </row>
    <row r="21" spans="1:2" x14ac:dyDescent="0.25">
      <c r="A21" s="5"/>
      <c r="B21" s="9"/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x14ac:dyDescent="0.25">
      <c r="A28" s="5"/>
      <c r="B28" s="9"/>
    </row>
    <row r="29" spans="1:2" x14ac:dyDescent="0.25">
      <c r="A29" s="5"/>
      <c r="B29" s="9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4" x14ac:dyDescent="0.25">
      <c r="A33" s="5"/>
      <c r="B33" s="9"/>
      <c r="D33" s="43"/>
    </row>
    <row r="34" spans="1:4" x14ac:dyDescent="0.25">
      <c r="A34" s="5"/>
      <c r="B34" s="9"/>
    </row>
    <row r="35" spans="1:4" x14ac:dyDescent="0.25">
      <c r="A35" s="5"/>
      <c r="B35" s="9"/>
    </row>
    <row r="36" spans="1:4" x14ac:dyDescent="0.25">
      <c r="A36" s="5"/>
      <c r="B36" s="9"/>
    </row>
    <row r="37" spans="1:4" x14ac:dyDescent="0.25">
      <c r="A37" s="5"/>
      <c r="B37" s="9"/>
    </row>
    <row r="38" spans="1:4" x14ac:dyDescent="0.25">
      <c r="A38" s="5"/>
      <c r="B38" s="9"/>
    </row>
    <row r="39" spans="1:4" x14ac:dyDescent="0.25">
      <c r="A39" s="5"/>
      <c r="B39" s="9"/>
    </row>
    <row r="40" spans="1:4" x14ac:dyDescent="0.25">
      <c r="A40" s="5"/>
      <c r="B40" s="9"/>
    </row>
    <row r="41" spans="1:4" x14ac:dyDescent="0.25">
      <c r="A41" s="5"/>
      <c r="B41" s="9"/>
    </row>
    <row r="42" spans="1:4" x14ac:dyDescent="0.25">
      <c r="A42" s="5"/>
      <c r="B42" s="9"/>
    </row>
    <row r="43" spans="1:4" x14ac:dyDescent="0.25">
      <c r="B43" s="9"/>
    </row>
    <row r="44" spans="1:4" x14ac:dyDescent="0.25">
      <c r="B44" s="9"/>
    </row>
    <row r="45" spans="1:4" x14ac:dyDescent="0.25">
      <c r="B45" s="9"/>
    </row>
    <row r="46" spans="1:4" x14ac:dyDescent="0.25">
      <c r="B46" s="9"/>
    </row>
    <row r="47" spans="1:4" x14ac:dyDescent="0.25">
      <c r="B47" s="9"/>
    </row>
    <row r="48" spans="1:4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A3C5-6010-42E2-9503-8E993C653779}">
  <sheetPr>
    <tabColor rgb="FF00B050"/>
  </sheetPr>
  <dimension ref="A1:D59"/>
  <sheetViews>
    <sheetView zoomScaleNormal="100" workbookViewId="0">
      <selection activeCell="B15" sqref="B15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404.52</v>
      </c>
    </row>
    <row r="3" spans="1:2" ht="3.75" customHeight="1" x14ac:dyDescent="0.25">
      <c r="A3" s="1"/>
      <c r="B3" s="2"/>
    </row>
    <row r="4" spans="1:2" x14ac:dyDescent="0.25">
      <c r="A4" s="5" t="s">
        <v>684</v>
      </c>
      <c r="B4" s="9"/>
    </row>
    <row r="5" spans="1:2" x14ac:dyDescent="0.25">
      <c r="A5" s="5" t="s">
        <v>483</v>
      </c>
      <c r="B5" s="9">
        <f>-Gemensamt!$D$845</f>
        <v>-3132.48</v>
      </c>
    </row>
    <row r="6" spans="1:2" x14ac:dyDescent="0.25">
      <c r="A6" s="5" t="s">
        <v>691</v>
      </c>
      <c r="B6" s="9">
        <v>3000</v>
      </c>
    </row>
    <row r="7" spans="1:2" x14ac:dyDescent="0.25">
      <c r="A7" s="5" t="s">
        <v>700</v>
      </c>
      <c r="B7" s="9">
        <v>923</v>
      </c>
    </row>
    <row r="8" spans="1:2" x14ac:dyDescent="0.25">
      <c r="A8" s="5" t="s">
        <v>721</v>
      </c>
      <c r="B8" s="9">
        <v>-324</v>
      </c>
    </row>
    <row r="9" spans="1:2" x14ac:dyDescent="0.25">
      <c r="A9" s="5" t="s">
        <v>722</v>
      </c>
      <c r="B9" s="9">
        <v>-100</v>
      </c>
    </row>
    <row r="10" spans="1:2" x14ac:dyDescent="0.25">
      <c r="A10" s="5" t="s">
        <v>494</v>
      </c>
      <c r="B10" s="9">
        <f>Gemensamt!$D$898</f>
        <v>-852</v>
      </c>
    </row>
    <row r="11" spans="1:2" x14ac:dyDescent="0.25">
      <c r="A11" s="5" t="s">
        <v>751</v>
      </c>
      <c r="B11" s="9">
        <v>885</v>
      </c>
    </row>
    <row r="12" spans="1:2" x14ac:dyDescent="0.25">
      <c r="A12" s="5" t="s">
        <v>774</v>
      </c>
      <c r="B12" s="9">
        <v>825</v>
      </c>
    </row>
    <row r="13" spans="1:2" x14ac:dyDescent="0.25">
      <c r="A13" s="5" t="s">
        <v>797</v>
      </c>
      <c r="B13" s="9">
        <v>-365</v>
      </c>
    </row>
    <row r="14" spans="1:2" x14ac:dyDescent="0.25">
      <c r="A14" s="5" t="s">
        <v>786</v>
      </c>
      <c r="B14" s="9">
        <v>1000</v>
      </c>
    </row>
    <row r="15" spans="1:2" x14ac:dyDescent="0.25">
      <c r="A15" s="5" t="s">
        <v>792</v>
      </c>
      <c r="B15" s="9">
        <f>Gemensamt!$D$969</f>
        <v>-1455</v>
      </c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577"/>
  <sheetViews>
    <sheetView workbookViewId="0">
      <selection activeCell="F575" sqref="F575"/>
    </sheetView>
  </sheetViews>
  <sheetFormatPr defaultRowHeight="15" x14ac:dyDescent="0.25"/>
  <cols>
    <col min="1" max="1" width="11" bestFit="1" customWidth="1"/>
    <col min="2" max="2" width="32.85546875" bestFit="1" customWidth="1"/>
    <col min="3" max="3" width="11.85546875" style="20" bestFit="1" customWidth="1"/>
    <col min="4" max="4" width="11.85546875" bestFit="1" customWidth="1"/>
    <col min="5" max="5" width="11.140625" bestFit="1" customWidth="1"/>
    <col min="6" max="6" width="26" bestFit="1" customWidth="1"/>
    <col min="7" max="7" width="9.42578125" style="20" bestFit="1" customWidth="1"/>
    <col min="8" max="8" width="17.28515625" bestFit="1" customWidth="1"/>
  </cols>
  <sheetData>
    <row r="1" spans="1:8" x14ac:dyDescent="0.25">
      <c r="A1" t="s">
        <v>118</v>
      </c>
      <c r="B1" t="s">
        <v>119</v>
      </c>
      <c r="C1" s="20" t="s">
        <v>120</v>
      </c>
      <c r="F1" t="s">
        <v>173</v>
      </c>
    </row>
    <row r="2" spans="1:8" x14ac:dyDescent="0.25">
      <c r="B2" s="7" t="s">
        <v>120</v>
      </c>
      <c r="C2" s="21">
        <f>SUM(C3:C1000)</f>
        <v>28359.210000000006</v>
      </c>
    </row>
    <row r="3" spans="1:8" hidden="1" x14ac:dyDescent="0.25">
      <c r="A3">
        <v>20190718</v>
      </c>
      <c r="B3" t="s">
        <v>157</v>
      </c>
      <c r="C3" s="20">
        <v>11694</v>
      </c>
      <c r="E3" t="s">
        <v>118</v>
      </c>
      <c r="F3" t="s">
        <v>119</v>
      </c>
      <c r="G3" s="20" t="s">
        <v>120</v>
      </c>
      <c r="H3" t="s">
        <v>134</v>
      </c>
    </row>
    <row r="4" spans="1:8" hidden="1" x14ac:dyDescent="0.25">
      <c r="A4">
        <v>20190719</v>
      </c>
      <c r="B4" t="s">
        <v>121</v>
      </c>
      <c r="C4" s="20">
        <v>-3400</v>
      </c>
      <c r="E4">
        <v>20190924</v>
      </c>
      <c r="F4" t="s">
        <v>131</v>
      </c>
      <c r="G4" s="20">
        <v>-300</v>
      </c>
      <c r="H4" t="s">
        <v>133</v>
      </c>
    </row>
    <row r="5" spans="1:8" hidden="1" x14ac:dyDescent="0.25">
      <c r="A5">
        <v>20190819</v>
      </c>
      <c r="B5" t="s">
        <v>122</v>
      </c>
      <c r="C5" s="20">
        <v>-3400</v>
      </c>
      <c r="E5">
        <v>20190924</v>
      </c>
      <c r="F5" t="s">
        <v>132</v>
      </c>
      <c r="G5" s="20">
        <v>-178</v>
      </c>
      <c r="H5" t="s">
        <v>133</v>
      </c>
    </row>
    <row r="6" spans="1:8" hidden="1" x14ac:dyDescent="0.25">
      <c r="A6">
        <v>20190828</v>
      </c>
      <c r="B6" t="s">
        <v>123</v>
      </c>
      <c r="C6" s="20">
        <f>Lilja!B24</f>
        <v>600</v>
      </c>
      <c r="E6">
        <v>20230903</v>
      </c>
      <c r="F6" t="s">
        <v>621</v>
      </c>
      <c r="G6" s="20">
        <v>-52</v>
      </c>
      <c r="H6" t="s">
        <v>133</v>
      </c>
    </row>
    <row r="7" spans="1:8" hidden="1" x14ac:dyDescent="0.25">
      <c r="A7">
        <v>20190830</v>
      </c>
      <c r="B7" t="s">
        <v>124</v>
      </c>
      <c r="C7" s="20">
        <f>'Ella M'!B25</f>
        <v>1000</v>
      </c>
      <c r="E7">
        <v>20230903</v>
      </c>
      <c r="F7" t="s">
        <v>621</v>
      </c>
      <c r="G7" s="20">
        <v>-362</v>
      </c>
      <c r="H7" t="s">
        <v>133</v>
      </c>
    </row>
    <row r="8" spans="1:8" hidden="1" x14ac:dyDescent="0.25">
      <c r="A8">
        <v>20190906</v>
      </c>
      <c r="B8" t="s">
        <v>125</v>
      </c>
      <c r="C8" s="20">
        <f>Hanna!B29</f>
        <v>1000</v>
      </c>
    </row>
    <row r="9" spans="1:8" hidden="1" x14ac:dyDescent="0.25">
      <c r="A9">
        <v>20190908</v>
      </c>
      <c r="B9" t="s">
        <v>126</v>
      </c>
      <c r="C9" s="20">
        <f>'Emma W'!B17</f>
        <v>500</v>
      </c>
    </row>
    <row r="10" spans="1:8" hidden="1" x14ac:dyDescent="0.25">
      <c r="A10">
        <v>20190909</v>
      </c>
      <c r="B10" t="s">
        <v>127</v>
      </c>
      <c r="C10" s="20">
        <f>'E Grönquist'!B12</f>
        <v>2000</v>
      </c>
    </row>
    <row r="11" spans="1:8" hidden="1" x14ac:dyDescent="0.25">
      <c r="A11">
        <v>20190909</v>
      </c>
      <c r="B11" t="s">
        <v>135</v>
      </c>
      <c r="C11" s="20">
        <v>1400</v>
      </c>
    </row>
    <row r="12" spans="1:8" hidden="1" x14ac:dyDescent="0.25">
      <c r="A12">
        <v>20190916</v>
      </c>
      <c r="B12" t="s">
        <v>128</v>
      </c>
      <c r="C12" s="20">
        <f>Estelle!B15</f>
        <v>1000</v>
      </c>
    </row>
    <row r="13" spans="1:8" hidden="1" x14ac:dyDescent="0.25">
      <c r="A13">
        <v>20190916</v>
      </c>
      <c r="B13" t="s">
        <v>130</v>
      </c>
      <c r="C13" s="20">
        <f>Agnes!B24</f>
        <v>300</v>
      </c>
    </row>
    <row r="14" spans="1:8" hidden="1" x14ac:dyDescent="0.25">
      <c r="A14">
        <v>20190921</v>
      </c>
      <c r="B14" t="s">
        <v>146</v>
      </c>
      <c r="C14" s="20">
        <v>-500</v>
      </c>
    </row>
    <row r="15" spans="1:8" hidden="1" x14ac:dyDescent="0.25">
      <c r="A15">
        <v>20190923</v>
      </c>
      <c r="B15" t="s">
        <v>129</v>
      </c>
      <c r="C15" s="20">
        <f>'Nellie Slutat'!B18</f>
        <v>1000</v>
      </c>
    </row>
    <row r="16" spans="1:8" hidden="1" x14ac:dyDescent="0.25">
      <c r="A16">
        <v>20190926</v>
      </c>
      <c r="B16" t="s">
        <v>156</v>
      </c>
      <c r="C16" s="20">
        <v>197</v>
      </c>
    </row>
    <row r="17" spans="1:10" hidden="1" x14ac:dyDescent="0.25">
      <c r="A17">
        <v>20190928</v>
      </c>
      <c r="B17" t="s">
        <v>136</v>
      </c>
      <c r="C17" s="20">
        <v>-589</v>
      </c>
      <c r="F17" s="20"/>
    </row>
    <row r="18" spans="1:10" hidden="1" x14ac:dyDescent="0.25">
      <c r="A18">
        <v>20191008</v>
      </c>
      <c r="B18" t="s">
        <v>142</v>
      </c>
      <c r="C18" s="20">
        <f>Moa!B18</f>
        <v>1200</v>
      </c>
    </row>
    <row r="19" spans="1:10" hidden="1" x14ac:dyDescent="0.25">
      <c r="A19">
        <v>20191008</v>
      </c>
      <c r="B19" t="s">
        <v>141</v>
      </c>
      <c r="C19" s="20">
        <f>Millie!B27</f>
        <v>500</v>
      </c>
    </row>
    <row r="20" spans="1:10" hidden="1" x14ac:dyDescent="0.25">
      <c r="A20">
        <v>20191015</v>
      </c>
      <c r="B20" t="s">
        <v>150</v>
      </c>
      <c r="C20" s="20">
        <f>Olivia!B27</f>
        <v>500</v>
      </c>
      <c r="F20" s="17"/>
      <c r="H20" s="15"/>
    </row>
    <row r="21" spans="1:10" hidden="1" x14ac:dyDescent="0.25">
      <c r="A21">
        <v>20191015</v>
      </c>
      <c r="B21" t="s">
        <v>202</v>
      </c>
      <c r="C21" s="20">
        <v>-2300</v>
      </c>
      <c r="F21" s="17"/>
      <c r="H21" s="15"/>
    </row>
    <row r="22" spans="1:10" hidden="1" x14ac:dyDescent="0.25">
      <c r="A22">
        <v>20191020</v>
      </c>
      <c r="B22" t="s">
        <v>123</v>
      </c>
      <c r="C22" s="20">
        <f>Lilja!B27</f>
        <v>1000</v>
      </c>
      <c r="F22" s="17"/>
      <c r="H22" s="15"/>
    </row>
    <row r="23" spans="1:10" hidden="1" x14ac:dyDescent="0.25">
      <c r="A23">
        <v>20191113</v>
      </c>
      <c r="B23" t="s">
        <v>152</v>
      </c>
      <c r="C23" s="20">
        <f>Amanda!B18</f>
        <v>400</v>
      </c>
      <c r="F23" s="17"/>
      <c r="H23" s="15"/>
    </row>
    <row r="24" spans="1:10" hidden="1" x14ac:dyDescent="0.25">
      <c r="A24">
        <v>20191113</v>
      </c>
      <c r="B24" t="s">
        <v>153</v>
      </c>
      <c r="C24" s="20">
        <f>Charlotte!B22</f>
        <v>500</v>
      </c>
      <c r="F24" s="17"/>
      <c r="G24"/>
      <c r="H24" s="15"/>
    </row>
    <row r="25" spans="1:10" hidden="1" x14ac:dyDescent="0.25">
      <c r="A25">
        <v>20191114</v>
      </c>
      <c r="B25" t="s">
        <v>130</v>
      </c>
      <c r="C25" s="20">
        <f>Agnes!B26</f>
        <v>800</v>
      </c>
      <c r="F25" s="17"/>
      <c r="H25" s="15"/>
    </row>
    <row r="26" spans="1:10" hidden="1" x14ac:dyDescent="0.25">
      <c r="A26">
        <v>20191115</v>
      </c>
      <c r="B26" t="s">
        <v>126</v>
      </c>
      <c r="C26" s="20">
        <f>'Emma W'!B20</f>
        <v>800</v>
      </c>
      <c r="F26" s="17"/>
      <c r="H26" s="15"/>
    </row>
    <row r="27" spans="1:10" hidden="1" x14ac:dyDescent="0.25">
      <c r="A27">
        <v>20191118</v>
      </c>
      <c r="B27" t="s">
        <v>161</v>
      </c>
      <c r="C27" s="20">
        <f>Maya!B18</f>
        <v>800</v>
      </c>
      <c r="F27" s="17"/>
      <c r="H27" s="15"/>
    </row>
    <row r="28" spans="1:10" hidden="1" x14ac:dyDescent="0.25">
      <c r="A28">
        <v>20191118</v>
      </c>
      <c r="B28" t="s">
        <v>128</v>
      </c>
      <c r="C28" s="20">
        <f>Estelle!B17</f>
        <v>1200</v>
      </c>
      <c r="H28" s="15"/>
    </row>
    <row r="29" spans="1:10" hidden="1" x14ac:dyDescent="0.25">
      <c r="A29">
        <v>20191120</v>
      </c>
      <c r="B29" t="s">
        <v>141</v>
      </c>
      <c r="C29" s="20">
        <f>Millie!B28</f>
        <v>600</v>
      </c>
    </row>
    <row r="30" spans="1:10" hidden="1" x14ac:dyDescent="0.25">
      <c r="A30">
        <v>20191120</v>
      </c>
      <c r="B30" t="s">
        <v>201</v>
      </c>
      <c r="C30" s="20">
        <v>-10220</v>
      </c>
      <c r="G30"/>
    </row>
    <row r="31" spans="1:10" hidden="1" x14ac:dyDescent="0.25">
      <c r="A31">
        <v>20191121</v>
      </c>
      <c r="B31" t="s">
        <v>172</v>
      </c>
      <c r="C31" s="20">
        <f>Hedvig!B18</f>
        <v>500</v>
      </c>
      <c r="J31" s="15"/>
    </row>
    <row r="32" spans="1:10" hidden="1" x14ac:dyDescent="0.25">
      <c r="A32">
        <v>20191121</v>
      </c>
      <c r="B32" t="s">
        <v>175</v>
      </c>
      <c r="C32" s="20">
        <f>Olivia!B29</f>
        <v>700</v>
      </c>
    </row>
    <row r="33" spans="1:6" hidden="1" x14ac:dyDescent="0.25">
      <c r="A33">
        <v>20191125</v>
      </c>
      <c r="B33" t="s">
        <v>125</v>
      </c>
      <c r="C33" s="20">
        <f>Hanna!B33</f>
        <v>800</v>
      </c>
    </row>
    <row r="34" spans="1:6" hidden="1" x14ac:dyDescent="0.25">
      <c r="A34">
        <v>20191128</v>
      </c>
      <c r="B34" t="s">
        <v>176</v>
      </c>
      <c r="C34" s="20">
        <f>'E Grönquist'!B16</f>
        <v>800</v>
      </c>
    </row>
    <row r="35" spans="1:6" hidden="1" x14ac:dyDescent="0.25">
      <c r="A35">
        <v>20191206</v>
      </c>
      <c r="B35" t="s">
        <v>179</v>
      </c>
      <c r="C35" s="20">
        <f>Maja!B19</f>
        <v>-1447</v>
      </c>
    </row>
    <row r="36" spans="1:6" hidden="1" x14ac:dyDescent="0.25">
      <c r="A36">
        <v>20191220</v>
      </c>
      <c r="B36" t="s">
        <v>187</v>
      </c>
      <c r="C36" s="20">
        <v>-800</v>
      </c>
    </row>
    <row r="37" spans="1:6" hidden="1" x14ac:dyDescent="0.25">
      <c r="A37">
        <v>20191220</v>
      </c>
      <c r="B37" t="s">
        <v>183</v>
      </c>
      <c r="C37" s="20">
        <v>28350</v>
      </c>
      <c r="E37" s="20"/>
    </row>
    <row r="38" spans="1:6" hidden="1" x14ac:dyDescent="0.25">
      <c r="A38">
        <v>20191220</v>
      </c>
      <c r="B38" t="s">
        <v>184</v>
      </c>
      <c r="C38" s="20">
        <v>6470</v>
      </c>
      <c r="E38" s="20"/>
      <c r="F38" s="20"/>
    </row>
    <row r="39" spans="1:6" hidden="1" x14ac:dyDescent="0.25">
      <c r="A39">
        <v>20191220</v>
      </c>
      <c r="B39" t="s">
        <v>185</v>
      </c>
      <c r="C39" s="20">
        <v>-17250</v>
      </c>
      <c r="D39" s="20"/>
      <c r="E39" s="20"/>
    </row>
    <row r="40" spans="1:6" hidden="1" x14ac:dyDescent="0.25">
      <c r="A40">
        <v>20191220</v>
      </c>
      <c r="B40" t="s">
        <v>186</v>
      </c>
      <c r="C40" s="20">
        <v>-5276</v>
      </c>
      <c r="D40" s="20"/>
      <c r="E40" s="20"/>
    </row>
    <row r="41" spans="1:6" hidden="1" x14ac:dyDescent="0.25">
      <c r="A41">
        <v>20191223</v>
      </c>
      <c r="B41" t="s">
        <v>192</v>
      </c>
      <c r="C41" s="20">
        <f>'My Slutat'!B7</f>
        <v>-1200</v>
      </c>
    </row>
    <row r="42" spans="1:6" hidden="1" x14ac:dyDescent="0.25">
      <c r="A42">
        <v>20191230</v>
      </c>
      <c r="B42" t="s">
        <v>123</v>
      </c>
      <c r="C42" s="20">
        <f>Lilja!B33</f>
        <v>500</v>
      </c>
    </row>
    <row r="43" spans="1:6" hidden="1" x14ac:dyDescent="0.25">
      <c r="A43">
        <v>20200107</v>
      </c>
      <c r="B43" t="s">
        <v>130</v>
      </c>
      <c r="C43" s="20">
        <v>1272</v>
      </c>
    </row>
    <row r="44" spans="1:6" hidden="1" x14ac:dyDescent="0.25">
      <c r="A44">
        <v>20200107</v>
      </c>
      <c r="B44" t="s">
        <v>200</v>
      </c>
      <c r="C44" s="20">
        <v>-1272</v>
      </c>
    </row>
    <row r="45" spans="1:6" hidden="1" x14ac:dyDescent="0.25">
      <c r="A45">
        <v>20200108</v>
      </c>
      <c r="B45" t="s">
        <v>142</v>
      </c>
      <c r="C45" s="20">
        <f>Moa!B23</f>
        <v>400</v>
      </c>
    </row>
    <row r="46" spans="1:6" hidden="1" x14ac:dyDescent="0.25">
      <c r="A46">
        <v>20200108</v>
      </c>
      <c r="B46" t="s">
        <v>161</v>
      </c>
      <c r="C46" s="20">
        <f>Maya!B23</f>
        <v>1362</v>
      </c>
    </row>
    <row r="47" spans="1:6" hidden="1" x14ac:dyDescent="0.25">
      <c r="A47">
        <v>20200113</v>
      </c>
      <c r="B47" t="s">
        <v>176</v>
      </c>
      <c r="C47" s="20">
        <f>'E Grönquist'!B21</f>
        <v>400</v>
      </c>
    </row>
    <row r="48" spans="1:6" hidden="1" x14ac:dyDescent="0.25">
      <c r="A48">
        <v>20200210</v>
      </c>
      <c r="B48" t="s">
        <v>205</v>
      </c>
      <c r="C48" s="20">
        <f>Elsa!B6</f>
        <v>500</v>
      </c>
    </row>
    <row r="49" spans="1:8" hidden="1" x14ac:dyDescent="0.25">
      <c r="A49">
        <v>20200218</v>
      </c>
      <c r="B49" t="s">
        <v>209</v>
      </c>
      <c r="C49" s="20">
        <v>-1995</v>
      </c>
    </row>
    <row r="50" spans="1:8" hidden="1" x14ac:dyDescent="0.25">
      <c r="A50">
        <v>20200225</v>
      </c>
      <c r="B50" t="s">
        <v>161</v>
      </c>
      <c r="C50" s="20">
        <f>Maya!B24</f>
        <v>600</v>
      </c>
    </row>
    <row r="51" spans="1:8" hidden="1" x14ac:dyDescent="0.25">
      <c r="A51">
        <v>20200225</v>
      </c>
      <c r="B51" t="s">
        <v>123</v>
      </c>
      <c r="C51" s="20">
        <f>Lilja!B35</f>
        <v>1000</v>
      </c>
      <c r="H51" s="29"/>
    </row>
    <row r="52" spans="1:8" hidden="1" x14ac:dyDescent="0.25">
      <c r="A52">
        <v>20200302</v>
      </c>
      <c r="B52" t="s">
        <v>125</v>
      </c>
      <c r="C52" s="20">
        <f>Hanna!B38</f>
        <v>1100</v>
      </c>
    </row>
    <row r="53" spans="1:8" hidden="1" x14ac:dyDescent="0.25">
      <c r="A53">
        <v>20200302</v>
      </c>
      <c r="B53" t="s">
        <v>176</v>
      </c>
      <c r="C53" s="20">
        <f>'E Grönquist'!B22</f>
        <v>1100</v>
      </c>
    </row>
    <row r="54" spans="1:8" hidden="1" x14ac:dyDescent="0.25">
      <c r="A54">
        <v>20200302</v>
      </c>
      <c r="B54" t="s">
        <v>207</v>
      </c>
      <c r="C54" s="20">
        <f>Lee!B6</f>
        <v>1100</v>
      </c>
    </row>
    <row r="55" spans="1:8" hidden="1" x14ac:dyDescent="0.25">
      <c r="A55">
        <v>20200302</v>
      </c>
      <c r="B55" t="s">
        <v>172</v>
      </c>
      <c r="C55" s="20">
        <f>Hedvig!B22</f>
        <v>700</v>
      </c>
    </row>
    <row r="56" spans="1:8" hidden="1" x14ac:dyDescent="0.25">
      <c r="A56">
        <v>20200302</v>
      </c>
      <c r="B56" t="s">
        <v>242</v>
      </c>
      <c r="C56" s="20">
        <v>-10500</v>
      </c>
    </row>
    <row r="57" spans="1:8" hidden="1" x14ac:dyDescent="0.25">
      <c r="A57">
        <v>20200302</v>
      </c>
      <c r="B57" t="s">
        <v>175</v>
      </c>
      <c r="C57" s="20">
        <f>Olivia!B36</f>
        <v>500</v>
      </c>
    </row>
    <row r="58" spans="1:8" hidden="1" x14ac:dyDescent="0.25">
      <c r="A58">
        <v>20200302</v>
      </c>
      <c r="B58" t="s">
        <v>141</v>
      </c>
      <c r="C58" s="20">
        <f>Millie!B35</f>
        <v>1000</v>
      </c>
    </row>
    <row r="59" spans="1:8" hidden="1" x14ac:dyDescent="0.25">
      <c r="A59">
        <v>20200304</v>
      </c>
      <c r="B59" t="s">
        <v>219</v>
      </c>
      <c r="C59" s="20">
        <f>Ebba!B7</f>
        <v>300</v>
      </c>
    </row>
    <row r="60" spans="1:8" hidden="1" x14ac:dyDescent="0.25">
      <c r="A60">
        <v>20200311</v>
      </c>
      <c r="B60" t="s">
        <v>152</v>
      </c>
      <c r="C60" s="20">
        <f>Amanda!B26</f>
        <v>1000</v>
      </c>
    </row>
    <row r="61" spans="1:8" hidden="1" x14ac:dyDescent="0.25">
      <c r="A61">
        <v>20200323</v>
      </c>
      <c r="B61" t="s">
        <v>222</v>
      </c>
      <c r="C61" s="20">
        <v>-1000</v>
      </c>
    </row>
    <row r="62" spans="1:8" hidden="1" x14ac:dyDescent="0.25">
      <c r="A62">
        <v>20200502</v>
      </c>
      <c r="B62" t="s">
        <v>223</v>
      </c>
      <c r="C62" s="20">
        <v>-400</v>
      </c>
    </row>
    <row r="63" spans="1:8" hidden="1" x14ac:dyDescent="0.25">
      <c r="A63">
        <v>20200509</v>
      </c>
      <c r="B63" t="s">
        <v>224</v>
      </c>
      <c r="C63" s="20">
        <v>-150</v>
      </c>
    </row>
    <row r="64" spans="1:8" hidden="1" x14ac:dyDescent="0.25">
      <c r="A64">
        <v>20200528</v>
      </c>
      <c r="B64" t="s">
        <v>225</v>
      </c>
      <c r="C64" s="20">
        <v>-250</v>
      </c>
    </row>
    <row r="65" spans="1:3" hidden="1" x14ac:dyDescent="0.25">
      <c r="A65">
        <v>20200615</v>
      </c>
      <c r="B65" t="s">
        <v>224</v>
      </c>
      <c r="C65" s="20">
        <v>-250</v>
      </c>
    </row>
    <row r="66" spans="1:3" hidden="1" x14ac:dyDescent="0.25">
      <c r="A66">
        <v>20200824</v>
      </c>
      <c r="B66" t="s">
        <v>224</v>
      </c>
      <c r="C66" s="20">
        <v>-300</v>
      </c>
    </row>
    <row r="67" spans="1:3" hidden="1" x14ac:dyDescent="0.25">
      <c r="A67">
        <v>20200824</v>
      </c>
      <c r="B67" t="s">
        <v>153</v>
      </c>
      <c r="C67" s="20">
        <f>Charlotte!B30</f>
        <v>1200</v>
      </c>
    </row>
    <row r="68" spans="1:3" hidden="1" x14ac:dyDescent="0.25">
      <c r="A68">
        <v>20200825</v>
      </c>
      <c r="B68" t="s">
        <v>207</v>
      </c>
      <c r="C68" s="20">
        <f>Lee!B9</f>
        <v>1000</v>
      </c>
    </row>
    <row r="69" spans="1:3" hidden="1" x14ac:dyDescent="0.25">
      <c r="A69">
        <v>20200826</v>
      </c>
      <c r="B69" t="s">
        <v>172</v>
      </c>
      <c r="C69" s="20">
        <f>Hedvig!B25</f>
        <v>1000</v>
      </c>
    </row>
    <row r="70" spans="1:3" hidden="1" x14ac:dyDescent="0.25">
      <c r="A70">
        <v>20200826</v>
      </c>
      <c r="B70" t="s">
        <v>125</v>
      </c>
      <c r="C70" s="20">
        <f>Hanna!B41</f>
        <v>1200</v>
      </c>
    </row>
    <row r="71" spans="1:3" hidden="1" x14ac:dyDescent="0.25">
      <c r="A71">
        <v>20200826</v>
      </c>
      <c r="B71" t="s">
        <v>126</v>
      </c>
      <c r="C71" s="20">
        <f>'Emma W'!B28</f>
        <v>500</v>
      </c>
    </row>
    <row r="72" spans="1:3" hidden="1" x14ac:dyDescent="0.25">
      <c r="A72">
        <v>20200826</v>
      </c>
      <c r="B72" t="s">
        <v>219</v>
      </c>
      <c r="C72" s="20">
        <f>Ebba!B9</f>
        <v>700</v>
      </c>
    </row>
    <row r="73" spans="1:3" hidden="1" x14ac:dyDescent="0.25">
      <c r="A73">
        <v>20200828</v>
      </c>
      <c r="B73" t="s">
        <v>161</v>
      </c>
      <c r="C73" s="20">
        <f>Maya!B27</f>
        <v>1000</v>
      </c>
    </row>
    <row r="74" spans="1:3" hidden="1" x14ac:dyDescent="0.25">
      <c r="A74">
        <v>20200828</v>
      </c>
      <c r="B74" t="s">
        <v>175</v>
      </c>
      <c r="C74" s="20">
        <f>Olivia!B38</f>
        <v>1000</v>
      </c>
    </row>
    <row r="75" spans="1:3" hidden="1" x14ac:dyDescent="0.25">
      <c r="A75">
        <v>20200828</v>
      </c>
      <c r="B75" t="s">
        <v>205</v>
      </c>
      <c r="C75" s="20">
        <f>Elsa!B8</f>
        <v>1500</v>
      </c>
    </row>
    <row r="76" spans="1:3" hidden="1" x14ac:dyDescent="0.25">
      <c r="A76">
        <v>20200828</v>
      </c>
      <c r="B76" t="s">
        <v>141</v>
      </c>
      <c r="C76" s="20">
        <f>Millie!B37</f>
        <v>1000</v>
      </c>
    </row>
    <row r="77" spans="1:3" hidden="1" x14ac:dyDescent="0.25">
      <c r="A77">
        <v>20200831</v>
      </c>
      <c r="B77" t="s">
        <v>255</v>
      </c>
      <c r="C77" s="20">
        <f>Alva!B4</f>
        <v>1500</v>
      </c>
    </row>
    <row r="78" spans="1:3" hidden="1" x14ac:dyDescent="0.25">
      <c r="A78">
        <v>20200831</v>
      </c>
      <c r="B78" t="s">
        <v>244</v>
      </c>
      <c r="C78" s="20">
        <f>Ester!B4</f>
        <v>1500</v>
      </c>
    </row>
    <row r="79" spans="1:3" hidden="1" x14ac:dyDescent="0.25">
      <c r="A79">
        <v>20200831</v>
      </c>
      <c r="B79" t="s">
        <v>245</v>
      </c>
      <c r="C79" s="20">
        <v>1500</v>
      </c>
    </row>
    <row r="80" spans="1:3" hidden="1" x14ac:dyDescent="0.25">
      <c r="A80">
        <v>20200831</v>
      </c>
      <c r="B80" t="s">
        <v>246</v>
      </c>
      <c r="C80" s="20">
        <f>Isabella!B4</f>
        <v>1500</v>
      </c>
    </row>
    <row r="81" spans="1:3" hidden="1" x14ac:dyDescent="0.25">
      <c r="A81">
        <v>20200831</v>
      </c>
      <c r="B81" t="s">
        <v>247</v>
      </c>
      <c r="C81" s="20">
        <f>Johanna!B4</f>
        <v>1500</v>
      </c>
    </row>
    <row r="82" spans="1:3" hidden="1" x14ac:dyDescent="0.25">
      <c r="A82">
        <v>20200831</v>
      </c>
      <c r="B82" t="s">
        <v>248</v>
      </c>
      <c r="C82" s="20">
        <f>Kajsa!B4</f>
        <v>1500</v>
      </c>
    </row>
    <row r="83" spans="1:3" hidden="1" x14ac:dyDescent="0.25">
      <c r="A83">
        <v>20200831</v>
      </c>
      <c r="B83" t="s">
        <v>249</v>
      </c>
      <c r="C83" s="20">
        <f>Leah!B4</f>
        <v>1500</v>
      </c>
    </row>
    <row r="84" spans="1:3" hidden="1" x14ac:dyDescent="0.25">
      <c r="A84">
        <v>20200831</v>
      </c>
      <c r="B84" t="s">
        <v>250</v>
      </c>
      <c r="C84" s="20">
        <f>'Linnea T'!B4</f>
        <v>1500</v>
      </c>
    </row>
    <row r="85" spans="1:3" hidden="1" x14ac:dyDescent="0.25">
      <c r="A85">
        <v>20200831</v>
      </c>
      <c r="B85" t="s">
        <v>251</v>
      </c>
      <c r="C85" s="20">
        <f>Majken!B4</f>
        <v>1500</v>
      </c>
    </row>
    <row r="86" spans="1:3" hidden="1" x14ac:dyDescent="0.25">
      <c r="A86">
        <v>20200831</v>
      </c>
      <c r="B86" t="s">
        <v>252</v>
      </c>
      <c r="C86" s="20">
        <f>'Moa-Li'!B4</f>
        <v>1500</v>
      </c>
    </row>
    <row r="87" spans="1:3" hidden="1" x14ac:dyDescent="0.25">
      <c r="A87">
        <v>20200831</v>
      </c>
      <c r="B87" t="s">
        <v>253</v>
      </c>
      <c r="C87" s="20">
        <f>My!B4</f>
        <v>1500</v>
      </c>
    </row>
    <row r="88" spans="1:3" hidden="1" x14ac:dyDescent="0.25">
      <c r="A88">
        <v>20200831</v>
      </c>
      <c r="B88" t="s">
        <v>129</v>
      </c>
      <c r="C88" s="20">
        <f>Nellie!B4</f>
        <v>1500</v>
      </c>
    </row>
    <row r="89" spans="1:3" hidden="1" x14ac:dyDescent="0.25">
      <c r="A89">
        <v>20200831</v>
      </c>
      <c r="B89" t="s">
        <v>254</v>
      </c>
      <c r="C89" s="20">
        <f>Saga!B4</f>
        <v>1500</v>
      </c>
    </row>
    <row r="90" spans="1:3" hidden="1" x14ac:dyDescent="0.25">
      <c r="A90">
        <v>20200902</v>
      </c>
      <c r="B90" t="s">
        <v>277</v>
      </c>
      <c r="C90" s="20">
        <v>-5400</v>
      </c>
    </row>
    <row r="91" spans="1:3" hidden="1" x14ac:dyDescent="0.25">
      <c r="A91">
        <v>20200902</v>
      </c>
      <c r="B91" t="s">
        <v>123</v>
      </c>
      <c r="C91" s="20">
        <f>Lilja!B39</f>
        <v>1000</v>
      </c>
    </row>
    <row r="92" spans="1:3" hidden="1" x14ac:dyDescent="0.25">
      <c r="A92">
        <v>20200902</v>
      </c>
      <c r="B92" t="s">
        <v>264</v>
      </c>
      <c r="C92" s="20">
        <v>-22240</v>
      </c>
    </row>
    <row r="93" spans="1:3" hidden="1" x14ac:dyDescent="0.25">
      <c r="A93">
        <v>20200902</v>
      </c>
      <c r="B93" t="s">
        <v>265</v>
      </c>
      <c r="C93" s="20">
        <v>-593</v>
      </c>
    </row>
    <row r="94" spans="1:3" hidden="1" x14ac:dyDescent="0.25">
      <c r="A94">
        <v>20200902</v>
      </c>
      <c r="B94" t="s">
        <v>267</v>
      </c>
      <c r="C94" s="20">
        <v>593</v>
      </c>
    </row>
    <row r="95" spans="1:3" hidden="1" x14ac:dyDescent="0.25">
      <c r="A95">
        <v>20200902</v>
      </c>
      <c r="B95" t="s">
        <v>176</v>
      </c>
      <c r="C95" s="20">
        <f>'E Grönquist'!B26</f>
        <v>1300</v>
      </c>
    </row>
    <row r="96" spans="1:3" hidden="1" x14ac:dyDescent="0.25">
      <c r="A96">
        <v>20200903</v>
      </c>
      <c r="B96" t="s">
        <v>268</v>
      </c>
      <c r="C96" s="20">
        <v>-396</v>
      </c>
    </row>
    <row r="97" spans="1:3" hidden="1" x14ac:dyDescent="0.25">
      <c r="A97">
        <v>20200905</v>
      </c>
      <c r="B97" t="s">
        <v>270</v>
      </c>
      <c r="C97" s="20">
        <v>-400</v>
      </c>
    </row>
    <row r="98" spans="1:3" hidden="1" x14ac:dyDescent="0.25">
      <c r="A98">
        <v>20200905</v>
      </c>
      <c r="B98" t="s">
        <v>271</v>
      </c>
      <c r="C98" s="20">
        <f>'Ella M'!B34</f>
        <v>2000</v>
      </c>
    </row>
    <row r="99" spans="1:3" hidden="1" x14ac:dyDescent="0.25">
      <c r="A99">
        <v>20200914</v>
      </c>
      <c r="B99" t="s">
        <v>274</v>
      </c>
      <c r="C99" s="20">
        <f>Agnes!B38</f>
        <v>1639</v>
      </c>
    </row>
    <row r="100" spans="1:3" hidden="1" x14ac:dyDescent="0.25">
      <c r="A100">
        <v>20200914</v>
      </c>
      <c r="B100" t="s">
        <v>278</v>
      </c>
      <c r="C100" s="20">
        <v>-1639</v>
      </c>
    </row>
    <row r="101" spans="1:3" hidden="1" x14ac:dyDescent="0.25">
      <c r="A101">
        <v>20200920</v>
      </c>
      <c r="B101" t="s">
        <v>281</v>
      </c>
      <c r="C101" s="20">
        <v>150</v>
      </c>
    </row>
    <row r="102" spans="1:3" hidden="1" x14ac:dyDescent="0.25">
      <c r="A102">
        <v>20201002</v>
      </c>
      <c r="B102" t="s">
        <v>280</v>
      </c>
      <c r="C102" s="20">
        <f>Tilde!B4</f>
        <v>500</v>
      </c>
    </row>
    <row r="103" spans="1:3" hidden="1" x14ac:dyDescent="0.25">
      <c r="A103">
        <v>20201002</v>
      </c>
      <c r="B103" t="s">
        <v>219</v>
      </c>
      <c r="C103" s="20">
        <f>Ebba!B12</f>
        <v>500</v>
      </c>
    </row>
    <row r="104" spans="1:3" hidden="1" x14ac:dyDescent="0.25">
      <c r="A104">
        <v>20201002</v>
      </c>
      <c r="B104" t="s">
        <v>125</v>
      </c>
      <c r="C104" s="20">
        <f>Hanna!B44</f>
        <v>500</v>
      </c>
    </row>
    <row r="105" spans="1:3" hidden="1" x14ac:dyDescent="0.25">
      <c r="A105">
        <v>20201005</v>
      </c>
      <c r="B105" t="s">
        <v>126</v>
      </c>
      <c r="C105" s="20">
        <f>'Emma W'!B31</f>
        <v>400</v>
      </c>
    </row>
    <row r="106" spans="1:3" hidden="1" x14ac:dyDescent="0.25">
      <c r="A106">
        <v>20201010</v>
      </c>
      <c r="B106" t="s">
        <v>287</v>
      </c>
      <c r="C106" s="20">
        <v>-157.5</v>
      </c>
    </row>
    <row r="107" spans="1:3" hidden="1" x14ac:dyDescent="0.25">
      <c r="A107">
        <v>20201103</v>
      </c>
      <c r="B107" t="s">
        <v>141</v>
      </c>
      <c r="C107" s="20">
        <f>Millie!B40</f>
        <v>500</v>
      </c>
    </row>
    <row r="108" spans="1:3" hidden="1" x14ac:dyDescent="0.25">
      <c r="A108">
        <v>20201130</v>
      </c>
      <c r="B108" s="31" t="s">
        <v>290</v>
      </c>
      <c r="C108" s="20">
        <f>Agnes!B39</f>
        <v>1110</v>
      </c>
    </row>
    <row r="109" spans="1:3" hidden="1" x14ac:dyDescent="0.25">
      <c r="A109">
        <v>20201130</v>
      </c>
      <c r="B109" t="s">
        <v>291</v>
      </c>
      <c r="C109" s="20">
        <f>Charlotte!B35</f>
        <v>1591</v>
      </c>
    </row>
    <row r="110" spans="1:3" hidden="1" x14ac:dyDescent="0.25">
      <c r="A110">
        <v>20201130</v>
      </c>
      <c r="B110" t="s">
        <v>310</v>
      </c>
      <c r="C110" s="20">
        <f>Alva!B8</f>
        <v>962</v>
      </c>
    </row>
    <row r="111" spans="1:3" hidden="1" x14ac:dyDescent="0.25">
      <c r="A111">
        <v>20201130</v>
      </c>
      <c r="B111" t="s">
        <v>292</v>
      </c>
      <c r="C111" s="20">
        <f>Ebba!B13</f>
        <v>1924</v>
      </c>
    </row>
    <row r="112" spans="1:3" hidden="1" x14ac:dyDescent="0.25">
      <c r="A112">
        <v>20201130</v>
      </c>
      <c r="B112" t="s">
        <v>293</v>
      </c>
      <c r="C112" s="20">
        <f>'Ella M'!B35</f>
        <v>1036</v>
      </c>
    </row>
    <row r="113" spans="1:3" hidden="1" x14ac:dyDescent="0.25">
      <c r="A113">
        <v>20201130</v>
      </c>
      <c r="B113" t="s">
        <v>294</v>
      </c>
      <c r="C113" s="20">
        <f>Emelie!B8</f>
        <v>1295</v>
      </c>
    </row>
    <row r="114" spans="1:3" hidden="1" x14ac:dyDescent="0.25">
      <c r="A114">
        <v>20201130</v>
      </c>
      <c r="B114" t="s">
        <v>295</v>
      </c>
      <c r="C114" s="20">
        <f>'Emma W'!B32</f>
        <v>1850</v>
      </c>
    </row>
    <row r="115" spans="1:3" hidden="1" x14ac:dyDescent="0.25">
      <c r="A115">
        <v>20201130</v>
      </c>
      <c r="B115" t="s">
        <v>296</v>
      </c>
      <c r="C115" s="20">
        <f>Ester!B8</f>
        <v>1813</v>
      </c>
    </row>
    <row r="116" spans="1:3" hidden="1" x14ac:dyDescent="0.25">
      <c r="A116">
        <v>20201130</v>
      </c>
      <c r="B116" t="s">
        <v>297</v>
      </c>
      <c r="C116" s="20">
        <f>Hanna!B45</f>
        <v>962</v>
      </c>
    </row>
    <row r="117" spans="1:3" hidden="1" x14ac:dyDescent="0.25">
      <c r="A117">
        <v>20201130</v>
      </c>
      <c r="B117" t="s">
        <v>298</v>
      </c>
      <c r="C117" s="20">
        <f>Hedvig!B28</f>
        <v>518</v>
      </c>
    </row>
    <row r="118" spans="1:3" hidden="1" x14ac:dyDescent="0.25">
      <c r="A118">
        <v>20201130</v>
      </c>
      <c r="B118" t="s">
        <v>299</v>
      </c>
      <c r="C118" s="20">
        <f>Isabella!B8+My!B8+Nellie!B8</f>
        <v>1591</v>
      </c>
    </row>
    <row r="119" spans="1:3" hidden="1" x14ac:dyDescent="0.25">
      <c r="A119">
        <v>20201130</v>
      </c>
      <c r="B119" t="s">
        <v>300</v>
      </c>
      <c r="C119" s="20">
        <f>Johanna!B8</f>
        <v>1924</v>
      </c>
    </row>
    <row r="120" spans="1:3" hidden="1" x14ac:dyDescent="0.25">
      <c r="A120">
        <v>20201130</v>
      </c>
      <c r="B120" t="s">
        <v>301</v>
      </c>
      <c r="C120" s="20">
        <f>'Julia E'!B23</f>
        <v>481</v>
      </c>
    </row>
    <row r="121" spans="1:3" hidden="1" x14ac:dyDescent="0.25">
      <c r="A121">
        <v>20201130</v>
      </c>
      <c r="B121" t="s">
        <v>302</v>
      </c>
      <c r="C121" s="20">
        <f>'Julia K'!B6</f>
        <v>370</v>
      </c>
    </row>
    <row r="122" spans="1:3" hidden="1" x14ac:dyDescent="0.25">
      <c r="A122">
        <v>20201130</v>
      </c>
      <c r="B122" t="s">
        <v>303</v>
      </c>
      <c r="C122" s="20">
        <f>Leah!B8</f>
        <v>1332</v>
      </c>
    </row>
    <row r="123" spans="1:3" hidden="1" x14ac:dyDescent="0.25">
      <c r="A123">
        <v>20201130</v>
      </c>
      <c r="B123" t="s">
        <v>304</v>
      </c>
      <c r="C123" s="20">
        <f>Lee!B12</f>
        <v>1776</v>
      </c>
    </row>
    <row r="124" spans="1:3" hidden="1" x14ac:dyDescent="0.25">
      <c r="A124">
        <v>20201130</v>
      </c>
      <c r="B124" t="s">
        <v>305</v>
      </c>
      <c r="C124" s="20">
        <f>Lilja!B41</f>
        <v>888</v>
      </c>
    </row>
    <row r="125" spans="1:3" hidden="1" x14ac:dyDescent="0.25">
      <c r="A125">
        <v>20201130</v>
      </c>
      <c r="B125" t="s">
        <v>306</v>
      </c>
      <c r="C125" s="20">
        <f>'Linnea T'!B8</f>
        <v>1258</v>
      </c>
    </row>
    <row r="126" spans="1:3" hidden="1" x14ac:dyDescent="0.25">
      <c r="A126">
        <v>20201130</v>
      </c>
      <c r="B126" t="s">
        <v>307</v>
      </c>
      <c r="C126" s="20">
        <f>'Moa-Li'!B8</f>
        <v>407</v>
      </c>
    </row>
    <row r="127" spans="1:3" hidden="1" x14ac:dyDescent="0.25">
      <c r="A127">
        <v>20201130</v>
      </c>
      <c r="B127" t="s">
        <v>308</v>
      </c>
      <c r="C127" s="20">
        <f>Olivia!B41</f>
        <v>703</v>
      </c>
    </row>
    <row r="128" spans="1:3" hidden="1" x14ac:dyDescent="0.25">
      <c r="A128">
        <v>20201130</v>
      </c>
      <c r="B128" t="s">
        <v>309</v>
      </c>
      <c r="C128" s="20">
        <f>Saga!B7</f>
        <v>444</v>
      </c>
    </row>
    <row r="129" spans="1:3" hidden="1" x14ac:dyDescent="0.25">
      <c r="A129">
        <v>20201231</v>
      </c>
      <c r="B129" t="s">
        <v>291</v>
      </c>
      <c r="C129" s="20">
        <f>Charlotte!B36</f>
        <v>111</v>
      </c>
    </row>
    <row r="130" spans="1:3" hidden="1" x14ac:dyDescent="0.25">
      <c r="A130">
        <v>20201231</v>
      </c>
      <c r="B130" t="s">
        <v>294</v>
      </c>
      <c r="C130" s="20">
        <f>Emelie!B9</f>
        <v>37</v>
      </c>
    </row>
    <row r="131" spans="1:3" hidden="1" x14ac:dyDescent="0.25">
      <c r="A131">
        <v>20201231</v>
      </c>
      <c r="B131" t="s">
        <v>296</v>
      </c>
      <c r="C131" s="20">
        <f>Ester!B9</f>
        <v>111</v>
      </c>
    </row>
    <row r="132" spans="1:3" hidden="1" x14ac:dyDescent="0.25">
      <c r="A132">
        <v>20201231</v>
      </c>
      <c r="B132" t="s">
        <v>297</v>
      </c>
      <c r="C132" s="20">
        <f>Hanna!B46</f>
        <v>259</v>
      </c>
    </row>
    <row r="133" spans="1:3" hidden="1" x14ac:dyDescent="0.25">
      <c r="A133">
        <v>20201231</v>
      </c>
      <c r="B133" t="s">
        <v>304</v>
      </c>
      <c r="C133" s="20">
        <f>Lee!B13</f>
        <v>37</v>
      </c>
    </row>
    <row r="134" spans="1:3" hidden="1" x14ac:dyDescent="0.25">
      <c r="A134">
        <v>20201231</v>
      </c>
      <c r="B134" t="s">
        <v>306</v>
      </c>
      <c r="C134" s="20">
        <f>'Linnea T'!B9</f>
        <v>185</v>
      </c>
    </row>
    <row r="135" spans="1:3" hidden="1" x14ac:dyDescent="0.25">
      <c r="A135">
        <v>20201231</v>
      </c>
      <c r="B135" t="s">
        <v>312</v>
      </c>
      <c r="C135" s="20">
        <f>Majken!B8</f>
        <v>1258</v>
      </c>
    </row>
    <row r="136" spans="1:3" hidden="1" x14ac:dyDescent="0.25">
      <c r="A136">
        <v>20201231</v>
      </c>
      <c r="B136" s="5" t="s">
        <v>313</v>
      </c>
      <c r="C136" s="20">
        <v>555</v>
      </c>
    </row>
    <row r="137" spans="1:3" hidden="1" x14ac:dyDescent="0.25">
      <c r="A137">
        <v>20210412</v>
      </c>
      <c r="B137" t="s">
        <v>315</v>
      </c>
      <c r="C137" s="20">
        <v>-780</v>
      </c>
    </row>
    <row r="138" spans="1:3" hidden="1" x14ac:dyDescent="0.25">
      <c r="A138">
        <v>20210413</v>
      </c>
      <c r="B138" t="s">
        <v>316</v>
      </c>
      <c r="C138" s="20">
        <v>-3750</v>
      </c>
    </row>
    <row r="139" spans="1:3" hidden="1" x14ac:dyDescent="0.25">
      <c r="A139">
        <v>20210521</v>
      </c>
      <c r="B139" t="s">
        <v>320</v>
      </c>
      <c r="C139" s="20">
        <v>12495</v>
      </c>
    </row>
    <row r="140" spans="1:3" hidden="1" x14ac:dyDescent="0.25">
      <c r="A140">
        <v>20210521</v>
      </c>
      <c r="B140" t="s">
        <v>321</v>
      </c>
      <c r="C140" s="20">
        <v>300</v>
      </c>
    </row>
    <row r="141" spans="1:3" hidden="1" x14ac:dyDescent="0.25">
      <c r="A141">
        <v>20210524</v>
      </c>
      <c r="B141" t="s">
        <v>325</v>
      </c>
      <c r="C141" s="20">
        <v>-1008</v>
      </c>
    </row>
    <row r="142" spans="1:3" hidden="1" x14ac:dyDescent="0.25">
      <c r="A142">
        <v>20210525</v>
      </c>
      <c r="B142" t="s">
        <v>324</v>
      </c>
      <c r="C142" s="20">
        <v>-1250</v>
      </c>
    </row>
    <row r="143" spans="1:3" hidden="1" x14ac:dyDescent="0.25">
      <c r="A143">
        <v>20210605</v>
      </c>
      <c r="B143" t="s">
        <v>327</v>
      </c>
      <c r="C143" s="20">
        <v>-200</v>
      </c>
    </row>
    <row r="144" spans="1:3" hidden="1" x14ac:dyDescent="0.25">
      <c r="A144">
        <v>20210612</v>
      </c>
      <c r="B144" t="s">
        <v>327</v>
      </c>
      <c r="C144" s="20">
        <v>-200</v>
      </c>
    </row>
    <row r="145" spans="1:3" hidden="1" x14ac:dyDescent="0.25">
      <c r="A145">
        <v>20210613</v>
      </c>
      <c r="B145" t="s">
        <v>326</v>
      </c>
      <c r="C145" s="20">
        <v>-3300</v>
      </c>
    </row>
    <row r="146" spans="1:3" hidden="1" x14ac:dyDescent="0.25">
      <c r="A146">
        <v>20210616</v>
      </c>
      <c r="B146" t="s">
        <v>327</v>
      </c>
      <c r="C146" s="20">
        <v>-160</v>
      </c>
    </row>
    <row r="147" spans="1:3" hidden="1" x14ac:dyDescent="0.25">
      <c r="A147">
        <v>20210619</v>
      </c>
      <c r="B147" t="s">
        <v>327</v>
      </c>
      <c r="C147" s="20">
        <v>-200</v>
      </c>
    </row>
    <row r="148" spans="1:3" hidden="1" x14ac:dyDescent="0.25">
      <c r="A148">
        <v>20210621</v>
      </c>
      <c r="B148" t="s">
        <v>331</v>
      </c>
      <c r="C148" s="20">
        <v>185</v>
      </c>
    </row>
    <row r="149" spans="1:3" hidden="1" x14ac:dyDescent="0.25">
      <c r="A149">
        <v>20210621</v>
      </c>
      <c r="B149" t="s">
        <v>332</v>
      </c>
      <c r="C149" s="20">
        <v>1018</v>
      </c>
    </row>
    <row r="150" spans="1:3" hidden="1" x14ac:dyDescent="0.25">
      <c r="A150">
        <v>20210621</v>
      </c>
      <c r="B150" t="s">
        <v>333</v>
      </c>
      <c r="C150" s="20">
        <v>537</v>
      </c>
    </row>
    <row r="151" spans="1:3" hidden="1" x14ac:dyDescent="0.25">
      <c r="A151">
        <v>20210621</v>
      </c>
      <c r="B151" t="s">
        <v>334</v>
      </c>
      <c r="C151" s="20">
        <v>2146</v>
      </c>
    </row>
    <row r="152" spans="1:3" hidden="1" x14ac:dyDescent="0.25">
      <c r="A152">
        <v>20210621</v>
      </c>
      <c r="B152" t="s">
        <v>335</v>
      </c>
      <c r="C152" s="20">
        <v>814</v>
      </c>
    </row>
    <row r="153" spans="1:3" hidden="1" x14ac:dyDescent="0.25">
      <c r="A153">
        <v>20210621</v>
      </c>
      <c r="B153" t="s">
        <v>336</v>
      </c>
      <c r="C153" s="20">
        <v>370</v>
      </c>
    </row>
    <row r="154" spans="1:3" hidden="1" x14ac:dyDescent="0.25">
      <c r="A154">
        <v>20210621</v>
      </c>
      <c r="B154" t="s">
        <v>337</v>
      </c>
      <c r="C154" s="20">
        <v>2567</v>
      </c>
    </row>
    <row r="155" spans="1:3" hidden="1" x14ac:dyDescent="0.25">
      <c r="A155">
        <v>20210621</v>
      </c>
      <c r="B155" t="s">
        <v>338</v>
      </c>
      <c r="C155" s="20">
        <v>1480</v>
      </c>
    </row>
    <row r="156" spans="1:3" hidden="1" x14ac:dyDescent="0.25">
      <c r="A156">
        <v>20210621</v>
      </c>
      <c r="B156" t="s">
        <v>339</v>
      </c>
      <c r="C156" s="20">
        <v>1945</v>
      </c>
    </row>
    <row r="157" spans="1:3" hidden="1" x14ac:dyDescent="0.25">
      <c r="A157">
        <v>20210621</v>
      </c>
      <c r="B157" t="s">
        <v>340</v>
      </c>
      <c r="C157" s="20">
        <v>407</v>
      </c>
    </row>
    <row r="158" spans="1:3" hidden="1" x14ac:dyDescent="0.25">
      <c r="A158">
        <v>20210621</v>
      </c>
      <c r="B158" t="s">
        <v>341</v>
      </c>
      <c r="C158" s="20">
        <v>1631</v>
      </c>
    </row>
    <row r="159" spans="1:3" hidden="1" x14ac:dyDescent="0.25">
      <c r="A159">
        <v>20210621</v>
      </c>
      <c r="B159" t="s">
        <v>342</v>
      </c>
      <c r="C159" s="20">
        <v>2616</v>
      </c>
    </row>
    <row r="160" spans="1:3" hidden="1" x14ac:dyDescent="0.25">
      <c r="A160">
        <v>20210621</v>
      </c>
      <c r="B160" t="s">
        <v>343</v>
      </c>
      <c r="C160" s="20">
        <v>650</v>
      </c>
    </row>
    <row r="161" spans="1:3" hidden="1" x14ac:dyDescent="0.25">
      <c r="A161">
        <v>20210621</v>
      </c>
      <c r="B161" t="s">
        <v>344</v>
      </c>
      <c r="C161" s="20">
        <v>834</v>
      </c>
    </row>
    <row r="162" spans="1:3" hidden="1" x14ac:dyDescent="0.25">
      <c r="A162">
        <v>20210621</v>
      </c>
      <c r="B162" t="s">
        <v>345</v>
      </c>
      <c r="C162" s="20">
        <v>1629</v>
      </c>
    </row>
    <row r="163" spans="1:3" hidden="1" x14ac:dyDescent="0.25">
      <c r="A163">
        <v>20210621</v>
      </c>
      <c r="B163" t="s">
        <v>346</v>
      </c>
      <c r="C163" s="20">
        <v>518</v>
      </c>
    </row>
    <row r="164" spans="1:3" hidden="1" x14ac:dyDescent="0.25">
      <c r="A164">
        <v>20210621</v>
      </c>
      <c r="B164" t="s">
        <v>347</v>
      </c>
      <c r="C164" s="20">
        <v>962</v>
      </c>
    </row>
    <row r="165" spans="1:3" hidden="1" x14ac:dyDescent="0.25">
      <c r="A165">
        <v>20210621</v>
      </c>
      <c r="B165" t="s">
        <v>348</v>
      </c>
      <c r="C165" s="20">
        <v>482</v>
      </c>
    </row>
    <row r="166" spans="1:3" hidden="1" x14ac:dyDescent="0.25">
      <c r="A166">
        <v>20210621</v>
      </c>
      <c r="B166" t="s">
        <v>349</v>
      </c>
      <c r="C166" s="20">
        <v>629</v>
      </c>
    </row>
    <row r="167" spans="1:3" hidden="1" x14ac:dyDescent="0.25">
      <c r="A167">
        <v>20210810</v>
      </c>
      <c r="B167" t="s">
        <v>358</v>
      </c>
      <c r="C167" s="20">
        <v>3074</v>
      </c>
    </row>
    <row r="168" spans="1:3" hidden="1" x14ac:dyDescent="0.25">
      <c r="A168">
        <v>20210810</v>
      </c>
      <c r="B168" t="s">
        <v>205</v>
      </c>
      <c r="C168" s="20">
        <v>2000</v>
      </c>
    </row>
    <row r="169" spans="1:3" hidden="1" x14ac:dyDescent="0.25">
      <c r="A169">
        <v>20210815</v>
      </c>
      <c r="B169" t="s">
        <v>362</v>
      </c>
      <c r="C169" s="20">
        <v>-1180</v>
      </c>
    </row>
    <row r="170" spans="1:3" hidden="1" x14ac:dyDescent="0.25">
      <c r="A170">
        <v>20210910</v>
      </c>
      <c r="B170" t="s">
        <v>252</v>
      </c>
      <c r="C170" s="20">
        <v>1500</v>
      </c>
    </row>
    <row r="171" spans="1:3" hidden="1" x14ac:dyDescent="0.25">
      <c r="A171">
        <v>20210910</v>
      </c>
      <c r="B171" t="s">
        <v>248</v>
      </c>
      <c r="C171" s="20">
        <v>1500</v>
      </c>
    </row>
    <row r="172" spans="1:3" hidden="1" x14ac:dyDescent="0.25">
      <c r="A172">
        <v>20210907</v>
      </c>
      <c r="B172" t="s">
        <v>366</v>
      </c>
      <c r="C172" s="20">
        <v>-450</v>
      </c>
    </row>
    <row r="173" spans="1:3" hidden="1" x14ac:dyDescent="0.25">
      <c r="A173">
        <v>20210912</v>
      </c>
      <c r="B173" t="s">
        <v>367</v>
      </c>
      <c r="C173" s="20">
        <v>-850</v>
      </c>
    </row>
    <row r="174" spans="1:3" hidden="1" x14ac:dyDescent="0.25">
      <c r="A174">
        <v>20210913</v>
      </c>
      <c r="B174" t="s">
        <v>364</v>
      </c>
      <c r="C174" s="20">
        <f>-Gemensamt!L177</f>
        <v>-2500</v>
      </c>
    </row>
    <row r="175" spans="1:3" hidden="1" x14ac:dyDescent="0.25">
      <c r="A175">
        <v>20210913</v>
      </c>
      <c r="B175" t="s">
        <v>365</v>
      </c>
      <c r="C175" s="20">
        <f>-Gemensamt!L178</f>
        <v>-2500</v>
      </c>
    </row>
    <row r="176" spans="1:3" hidden="1" x14ac:dyDescent="0.25">
      <c r="A176">
        <v>20210918</v>
      </c>
      <c r="B176" t="s">
        <v>382</v>
      </c>
      <c r="C176" s="20">
        <v>-240</v>
      </c>
    </row>
    <row r="177" spans="1:3" hidden="1" x14ac:dyDescent="0.25">
      <c r="A177">
        <v>20210919</v>
      </c>
      <c r="B177" t="s">
        <v>384</v>
      </c>
      <c r="C177" s="20">
        <f>'Julia E'!B28</f>
        <v>3000</v>
      </c>
    </row>
    <row r="178" spans="1:3" hidden="1" x14ac:dyDescent="0.25">
      <c r="A178">
        <v>20210919</v>
      </c>
      <c r="B178" t="s">
        <v>385</v>
      </c>
      <c r="C178" s="20">
        <f>'Julia K'!B12</f>
        <v>2000</v>
      </c>
    </row>
    <row r="179" spans="1:3" hidden="1" x14ac:dyDescent="0.25">
      <c r="A179">
        <v>20210919</v>
      </c>
      <c r="B179" t="s">
        <v>280</v>
      </c>
      <c r="C179" s="20">
        <f>Tilde!B10</f>
        <v>1500</v>
      </c>
    </row>
    <row r="180" spans="1:3" hidden="1" x14ac:dyDescent="0.25">
      <c r="A180">
        <v>20210919</v>
      </c>
      <c r="B180" t="s">
        <v>390</v>
      </c>
      <c r="C180" s="20">
        <f>Alma!B7</f>
        <v>1279</v>
      </c>
    </row>
    <row r="181" spans="1:3" hidden="1" x14ac:dyDescent="0.25">
      <c r="A181">
        <v>20210921</v>
      </c>
      <c r="B181" t="s">
        <v>381</v>
      </c>
      <c r="C181" s="20">
        <f>-Gemensamt!L155</f>
        <v>-29469</v>
      </c>
    </row>
    <row r="182" spans="1:3" hidden="1" x14ac:dyDescent="0.25">
      <c r="A182">
        <v>20210925</v>
      </c>
      <c r="B182" t="s">
        <v>387</v>
      </c>
      <c r="C182" s="20">
        <v>-500</v>
      </c>
    </row>
    <row r="183" spans="1:3" hidden="1" x14ac:dyDescent="0.25">
      <c r="A183">
        <v>20210925</v>
      </c>
      <c r="B183" t="s">
        <v>388</v>
      </c>
      <c r="C183" s="20">
        <v>-250</v>
      </c>
    </row>
    <row r="184" spans="1:3" hidden="1" x14ac:dyDescent="0.25">
      <c r="A184">
        <v>20211001</v>
      </c>
      <c r="B184" t="s">
        <v>254</v>
      </c>
      <c r="C184" s="20">
        <v>381</v>
      </c>
    </row>
    <row r="185" spans="1:3" hidden="1" x14ac:dyDescent="0.25">
      <c r="A185">
        <v>20211004</v>
      </c>
      <c r="B185" t="s">
        <v>391</v>
      </c>
      <c r="C185" s="20">
        <v>600</v>
      </c>
    </row>
    <row r="186" spans="1:3" hidden="1" x14ac:dyDescent="0.25">
      <c r="A186">
        <v>20211028</v>
      </c>
      <c r="B186" t="s">
        <v>395</v>
      </c>
      <c r="C186" s="20">
        <v>-2008</v>
      </c>
    </row>
    <row r="187" spans="1:3" hidden="1" x14ac:dyDescent="0.25">
      <c r="A187">
        <v>20211029</v>
      </c>
      <c r="B187" t="s">
        <v>396</v>
      </c>
      <c r="C187" s="20">
        <v>-1000</v>
      </c>
    </row>
    <row r="188" spans="1:3" hidden="1" x14ac:dyDescent="0.25">
      <c r="A188">
        <v>20211029</v>
      </c>
      <c r="B188" t="s">
        <v>271</v>
      </c>
      <c r="C188" s="20">
        <f>'Ella M'!B42</f>
        <v>2000</v>
      </c>
    </row>
    <row r="189" spans="1:3" hidden="1" x14ac:dyDescent="0.25">
      <c r="A189">
        <v>20211103</v>
      </c>
      <c r="B189" t="s">
        <v>398</v>
      </c>
      <c r="C189" s="20">
        <v>-1014</v>
      </c>
    </row>
    <row r="190" spans="1:3" hidden="1" x14ac:dyDescent="0.25">
      <c r="A190">
        <v>20211103</v>
      </c>
      <c r="B190" t="s">
        <v>402</v>
      </c>
      <c r="C190" s="20">
        <v>-750</v>
      </c>
    </row>
    <row r="191" spans="1:3" hidden="1" x14ac:dyDescent="0.25">
      <c r="A191">
        <v>20211103</v>
      </c>
      <c r="B191" t="s">
        <v>418</v>
      </c>
      <c r="C191" s="20">
        <v>-945</v>
      </c>
    </row>
    <row r="192" spans="1:3" hidden="1" x14ac:dyDescent="0.25">
      <c r="A192">
        <v>20211119</v>
      </c>
      <c r="B192" t="s">
        <v>364</v>
      </c>
      <c r="C192" s="20">
        <f>-Gemensamt!L179</f>
        <v>-10950</v>
      </c>
    </row>
    <row r="193" spans="1:3" hidden="1" x14ac:dyDescent="0.25">
      <c r="A193">
        <v>20211119</v>
      </c>
      <c r="B193" t="s">
        <v>365</v>
      </c>
      <c r="C193" s="20">
        <f>-Gemensamt!L180</f>
        <v>-10950</v>
      </c>
    </row>
    <row r="194" spans="1:3" hidden="1" x14ac:dyDescent="0.25">
      <c r="A194">
        <v>20211119</v>
      </c>
      <c r="B194" t="s">
        <v>407</v>
      </c>
      <c r="C194" s="20">
        <v>5000</v>
      </c>
    </row>
    <row r="195" spans="1:3" hidden="1" x14ac:dyDescent="0.25">
      <c r="A195">
        <v>20211123</v>
      </c>
      <c r="B195" t="s">
        <v>391</v>
      </c>
      <c r="C195" s="20">
        <f>Isabella!B15+My!B15+Nellie!B15</f>
        <v>3600</v>
      </c>
    </row>
    <row r="196" spans="1:3" hidden="1" x14ac:dyDescent="0.25">
      <c r="A196">
        <v>20211123</v>
      </c>
      <c r="B196" t="s">
        <v>125</v>
      </c>
      <c r="C196" s="20">
        <f>Hanna!B53</f>
        <v>1000</v>
      </c>
    </row>
    <row r="197" spans="1:3" hidden="1" x14ac:dyDescent="0.25">
      <c r="A197">
        <v>20211123</v>
      </c>
      <c r="B197" t="s">
        <v>255</v>
      </c>
      <c r="C197" s="20">
        <f>Alva!B15</f>
        <v>715</v>
      </c>
    </row>
    <row r="198" spans="1:3" hidden="1" x14ac:dyDescent="0.25">
      <c r="A198">
        <v>20211123</v>
      </c>
      <c r="B198" t="s">
        <v>411</v>
      </c>
      <c r="C198" s="20">
        <f>Anna!B8</f>
        <v>1000</v>
      </c>
    </row>
    <row r="199" spans="1:3" hidden="1" x14ac:dyDescent="0.25">
      <c r="A199">
        <v>20211123</v>
      </c>
      <c r="B199" t="s">
        <v>252</v>
      </c>
      <c r="C199" s="20">
        <f>'Moa-Li'!B16</f>
        <v>1500</v>
      </c>
    </row>
    <row r="200" spans="1:3" hidden="1" x14ac:dyDescent="0.25">
      <c r="A200">
        <v>20211123</v>
      </c>
      <c r="B200" t="s">
        <v>248</v>
      </c>
      <c r="C200" s="20">
        <f>Kajsa!B15</f>
        <v>1500</v>
      </c>
    </row>
    <row r="201" spans="1:3" hidden="1" x14ac:dyDescent="0.25">
      <c r="A201">
        <v>20211123</v>
      </c>
      <c r="B201" t="s">
        <v>141</v>
      </c>
      <c r="C201" s="20">
        <f>Millie!B49</f>
        <v>500</v>
      </c>
    </row>
    <row r="202" spans="1:3" hidden="1" x14ac:dyDescent="0.25">
      <c r="A202">
        <v>20211123</v>
      </c>
      <c r="B202" t="s">
        <v>280</v>
      </c>
      <c r="C202" s="20">
        <f>Tilde!B12</f>
        <v>1200</v>
      </c>
    </row>
    <row r="203" spans="1:3" hidden="1" x14ac:dyDescent="0.25">
      <c r="A203">
        <v>20211124</v>
      </c>
      <c r="B203" t="s">
        <v>249</v>
      </c>
      <c r="C203" s="20">
        <f>Leah!B15</f>
        <v>400</v>
      </c>
    </row>
    <row r="204" spans="1:3" hidden="1" x14ac:dyDescent="0.25">
      <c r="A204">
        <v>20211124</v>
      </c>
      <c r="B204" t="s">
        <v>175</v>
      </c>
      <c r="C204" s="20">
        <f>Olivia!B49</f>
        <v>1000</v>
      </c>
    </row>
    <row r="205" spans="1:3" hidden="1" x14ac:dyDescent="0.25">
      <c r="A205">
        <v>20211129</v>
      </c>
      <c r="B205" t="s">
        <v>254</v>
      </c>
      <c r="C205" s="20">
        <f>Saga!B13</f>
        <v>1500</v>
      </c>
    </row>
    <row r="206" spans="1:3" hidden="1" x14ac:dyDescent="0.25">
      <c r="A206">
        <v>20211225</v>
      </c>
      <c r="B206" t="s">
        <v>420</v>
      </c>
      <c r="C206" s="20">
        <v>-2720</v>
      </c>
    </row>
    <row r="207" spans="1:3" hidden="1" x14ac:dyDescent="0.25">
      <c r="A207">
        <v>20211228</v>
      </c>
      <c r="B207" t="s">
        <v>421</v>
      </c>
      <c r="C207" s="20">
        <v>-500</v>
      </c>
    </row>
    <row r="208" spans="1:3" hidden="1" x14ac:dyDescent="0.25">
      <c r="A208">
        <v>20220103</v>
      </c>
      <c r="B208" t="s">
        <v>422</v>
      </c>
      <c r="C208" s="20">
        <v>-250</v>
      </c>
    </row>
    <row r="209" spans="1:6" hidden="1" x14ac:dyDescent="0.25">
      <c r="A209">
        <v>20220104</v>
      </c>
      <c r="B209" t="s">
        <v>423</v>
      </c>
      <c r="C209" s="20">
        <v>-250</v>
      </c>
    </row>
    <row r="210" spans="1:6" hidden="1" x14ac:dyDescent="0.25">
      <c r="A210">
        <v>20220104</v>
      </c>
      <c r="B210" t="s">
        <v>424</v>
      </c>
      <c r="C210" s="20">
        <v>-250</v>
      </c>
    </row>
    <row r="211" spans="1:6" hidden="1" x14ac:dyDescent="0.25">
      <c r="A211">
        <v>20220105</v>
      </c>
      <c r="B211" t="s">
        <v>428</v>
      </c>
      <c r="C211" s="20">
        <v>-5006</v>
      </c>
    </row>
    <row r="212" spans="1:6" hidden="1" x14ac:dyDescent="0.25">
      <c r="A212">
        <v>20220112</v>
      </c>
      <c r="B212" t="s">
        <v>427</v>
      </c>
      <c r="C212" s="20">
        <v>9441</v>
      </c>
    </row>
    <row r="213" spans="1:6" hidden="1" x14ac:dyDescent="0.25">
      <c r="A213">
        <v>20220127</v>
      </c>
      <c r="B213" t="s">
        <v>429</v>
      </c>
      <c r="C213" s="20">
        <v>25100</v>
      </c>
    </row>
    <row r="214" spans="1:6" hidden="1" x14ac:dyDescent="0.25">
      <c r="A214">
        <v>20220124</v>
      </c>
      <c r="B214" t="s">
        <v>430</v>
      </c>
      <c r="C214" s="20">
        <v>-1355</v>
      </c>
    </row>
    <row r="215" spans="1:6" hidden="1" x14ac:dyDescent="0.25">
      <c r="A215">
        <v>20220206</v>
      </c>
      <c r="B215" t="s">
        <v>287</v>
      </c>
      <c r="C215" s="20">
        <v>-431</v>
      </c>
    </row>
    <row r="216" spans="1:6" hidden="1" x14ac:dyDescent="0.25">
      <c r="A216">
        <v>20220301</v>
      </c>
      <c r="B216" t="s">
        <v>450</v>
      </c>
      <c r="C216" s="20">
        <v>600</v>
      </c>
    </row>
    <row r="217" spans="1:6" hidden="1" x14ac:dyDescent="0.25">
      <c r="A217">
        <v>20220301</v>
      </c>
      <c r="B217" t="s">
        <v>321</v>
      </c>
      <c r="C217" s="20">
        <v>600</v>
      </c>
    </row>
    <row r="218" spans="1:6" hidden="1" x14ac:dyDescent="0.25">
      <c r="A218">
        <v>20220317</v>
      </c>
      <c r="B218" t="s">
        <v>452</v>
      </c>
      <c r="C218" s="20">
        <v>-5400</v>
      </c>
    </row>
    <row r="219" spans="1:6" hidden="1" x14ac:dyDescent="0.25">
      <c r="A219">
        <v>20220328</v>
      </c>
      <c r="B219" t="s">
        <v>453</v>
      </c>
      <c r="C219" s="20">
        <v>-22780</v>
      </c>
    </row>
    <row r="220" spans="1:6" hidden="1" x14ac:dyDescent="0.25">
      <c r="A220">
        <v>20220329</v>
      </c>
      <c r="B220" t="s">
        <v>458</v>
      </c>
      <c r="C220" s="20">
        <v>-2250</v>
      </c>
    </row>
    <row r="221" spans="1:6" hidden="1" x14ac:dyDescent="0.25">
      <c r="A221">
        <v>20220329</v>
      </c>
      <c r="B221" t="s">
        <v>459</v>
      </c>
      <c r="C221" s="20">
        <v>-13515</v>
      </c>
      <c r="F221" s="20"/>
    </row>
    <row r="222" spans="1:6" hidden="1" x14ac:dyDescent="0.25">
      <c r="A222">
        <v>20220329</v>
      </c>
      <c r="B222" t="s">
        <v>460</v>
      </c>
      <c r="C222" s="20">
        <v>-800</v>
      </c>
    </row>
    <row r="223" spans="1:6" hidden="1" x14ac:dyDescent="0.25">
      <c r="A223">
        <v>20220407</v>
      </c>
      <c r="B223" t="s">
        <v>462</v>
      </c>
      <c r="C223" s="20">
        <v>5780</v>
      </c>
    </row>
    <row r="224" spans="1:6" hidden="1" x14ac:dyDescent="0.25">
      <c r="A224">
        <v>20220419</v>
      </c>
      <c r="B224" t="s">
        <v>468</v>
      </c>
      <c r="C224" s="20">
        <f>-Gemensamt!D355</f>
        <v>-700</v>
      </c>
    </row>
    <row r="225" spans="1:3" hidden="1" x14ac:dyDescent="0.25">
      <c r="A225">
        <v>20220419</v>
      </c>
      <c r="B225" t="s">
        <v>467</v>
      </c>
      <c r="C225" s="20">
        <f>-Gemensamt!D354</f>
        <v>-450</v>
      </c>
    </row>
    <row r="226" spans="1:3" hidden="1" x14ac:dyDescent="0.25">
      <c r="A226">
        <v>20220419</v>
      </c>
      <c r="B226" t="s">
        <v>385</v>
      </c>
      <c r="C226" s="20">
        <f>'Julia K'!B18</f>
        <v>2000</v>
      </c>
    </row>
    <row r="227" spans="1:3" hidden="1" x14ac:dyDescent="0.25">
      <c r="A227">
        <v>20220419</v>
      </c>
      <c r="B227" t="s">
        <v>123</v>
      </c>
      <c r="C227" s="20">
        <f>Lilja!B55</f>
        <v>1500</v>
      </c>
    </row>
    <row r="228" spans="1:3" hidden="1" x14ac:dyDescent="0.25">
      <c r="A228">
        <v>20220419</v>
      </c>
      <c r="B228" t="s">
        <v>465</v>
      </c>
      <c r="C228" s="20">
        <f>'Julia E'!B34</f>
        <v>450</v>
      </c>
    </row>
    <row r="229" spans="1:3" hidden="1" x14ac:dyDescent="0.25">
      <c r="A229">
        <v>20220419</v>
      </c>
      <c r="B229" t="s">
        <v>466</v>
      </c>
      <c r="C229" s="20">
        <f>Lilja!B56</f>
        <v>700</v>
      </c>
    </row>
    <row r="230" spans="1:3" hidden="1" x14ac:dyDescent="0.25">
      <c r="A230">
        <v>20220419</v>
      </c>
      <c r="B230" t="s">
        <v>252</v>
      </c>
      <c r="C230" s="20">
        <f>'Moa-Li'!B22</f>
        <v>1000</v>
      </c>
    </row>
    <row r="231" spans="1:3" hidden="1" x14ac:dyDescent="0.25">
      <c r="A231">
        <v>20220419</v>
      </c>
      <c r="B231" t="s">
        <v>248</v>
      </c>
      <c r="C231" s="20">
        <f>Kajsa!B20</f>
        <v>1500</v>
      </c>
    </row>
    <row r="232" spans="1:3" hidden="1" x14ac:dyDescent="0.25">
      <c r="A232">
        <v>20220419</v>
      </c>
      <c r="B232" t="s">
        <v>474</v>
      </c>
      <c r="C232" s="20">
        <v>5000</v>
      </c>
    </row>
    <row r="233" spans="1:3" hidden="1" x14ac:dyDescent="0.25">
      <c r="A233">
        <v>20220420</v>
      </c>
      <c r="B233" t="s">
        <v>175</v>
      </c>
      <c r="C233" s="20">
        <f>Olivia!B55</f>
        <v>1250</v>
      </c>
    </row>
    <row r="234" spans="1:3" hidden="1" x14ac:dyDescent="0.25">
      <c r="A234">
        <v>20220420</v>
      </c>
      <c r="B234" t="s">
        <v>141</v>
      </c>
      <c r="C234" s="20">
        <f>Millie!B55</f>
        <v>1000</v>
      </c>
    </row>
    <row r="235" spans="1:3" hidden="1" x14ac:dyDescent="0.25">
      <c r="A235">
        <v>20220420</v>
      </c>
      <c r="B235" t="s">
        <v>125</v>
      </c>
      <c r="C235" s="20">
        <f>Hanna!B60</f>
        <v>1500</v>
      </c>
    </row>
    <row r="236" spans="1:3" hidden="1" x14ac:dyDescent="0.25">
      <c r="A236">
        <v>20220426</v>
      </c>
      <c r="B236" t="s">
        <v>478</v>
      </c>
      <c r="C236" s="20">
        <f>-Gemensamt!C291</f>
        <v>-1672.9999999999995</v>
      </c>
    </row>
    <row r="237" spans="1:3" hidden="1" x14ac:dyDescent="0.25">
      <c r="A237">
        <v>20220426</v>
      </c>
      <c r="B237" t="s">
        <v>384</v>
      </c>
      <c r="C237" s="20">
        <f>'Julia E'!B36</f>
        <v>2000</v>
      </c>
    </row>
    <row r="238" spans="1:3" hidden="1" x14ac:dyDescent="0.25">
      <c r="A238">
        <v>20220426</v>
      </c>
      <c r="B238" t="s">
        <v>390</v>
      </c>
      <c r="C238" s="20">
        <f>Alma!B13</f>
        <v>2000</v>
      </c>
    </row>
    <row r="239" spans="1:3" hidden="1" x14ac:dyDescent="0.25">
      <c r="A239">
        <v>20220427</v>
      </c>
      <c r="B239" t="s">
        <v>172</v>
      </c>
      <c r="C239" s="20">
        <f>Hedvig!B40</f>
        <v>2000</v>
      </c>
    </row>
    <row r="240" spans="1:3" hidden="1" x14ac:dyDescent="0.25">
      <c r="A240">
        <v>20220502</v>
      </c>
      <c r="B240" t="s">
        <v>321</v>
      </c>
      <c r="C240" s="20">
        <f>Esra!B13</f>
        <v>1000</v>
      </c>
    </row>
    <row r="241" spans="1:3" hidden="1" x14ac:dyDescent="0.25">
      <c r="A241">
        <v>20220502</v>
      </c>
      <c r="B241" t="s">
        <v>450</v>
      </c>
      <c r="C241" s="20">
        <f>Ela!B9</f>
        <v>1000</v>
      </c>
    </row>
    <row r="242" spans="1:3" hidden="1" x14ac:dyDescent="0.25">
      <c r="A242">
        <v>20220502</v>
      </c>
      <c r="B242" t="s">
        <v>411</v>
      </c>
      <c r="C242" s="20">
        <f>Anna!B12</f>
        <v>500</v>
      </c>
    </row>
    <row r="243" spans="1:3" hidden="1" x14ac:dyDescent="0.25">
      <c r="A243">
        <v>20220510</v>
      </c>
      <c r="B243" t="s">
        <v>484</v>
      </c>
      <c r="C243" s="20">
        <f>-Gemensamt!C391</f>
        <v>-24242.000000000007</v>
      </c>
    </row>
    <row r="244" spans="1:3" hidden="1" x14ac:dyDescent="0.25">
      <c r="A244">
        <v>20220512</v>
      </c>
      <c r="B244" t="s">
        <v>205</v>
      </c>
      <c r="C244" s="20">
        <f>Elsa!B21</f>
        <v>1500</v>
      </c>
    </row>
    <row r="245" spans="1:3" hidden="1" x14ac:dyDescent="0.25">
      <c r="A245">
        <v>20220523</v>
      </c>
      <c r="B245" t="s">
        <v>474</v>
      </c>
      <c r="C245" s="20">
        <v>2100</v>
      </c>
    </row>
    <row r="246" spans="1:3" hidden="1" x14ac:dyDescent="0.25">
      <c r="A246">
        <v>20220523</v>
      </c>
      <c r="B246" t="s">
        <v>280</v>
      </c>
      <c r="C246" s="20">
        <f>Tilde!B20</f>
        <v>1600</v>
      </c>
    </row>
    <row r="247" spans="1:3" hidden="1" x14ac:dyDescent="0.25">
      <c r="A247">
        <v>20220523</v>
      </c>
      <c r="B247" t="s">
        <v>489</v>
      </c>
      <c r="C247" s="20">
        <v>3240</v>
      </c>
    </row>
    <row r="248" spans="1:3" hidden="1" x14ac:dyDescent="0.25">
      <c r="A248">
        <v>20220527</v>
      </c>
      <c r="B248" t="s">
        <v>172</v>
      </c>
      <c r="C248" s="20">
        <f>Hedvig!B43</f>
        <v>1000</v>
      </c>
    </row>
    <row r="249" spans="1:3" hidden="1" x14ac:dyDescent="0.25">
      <c r="A249">
        <v>20220527</v>
      </c>
      <c r="B249" t="s">
        <v>411</v>
      </c>
      <c r="C249" s="20">
        <f>Anna!B15</f>
        <v>1500</v>
      </c>
    </row>
    <row r="250" spans="1:3" hidden="1" x14ac:dyDescent="0.25">
      <c r="A250">
        <v>20220621</v>
      </c>
      <c r="B250" t="s">
        <v>326</v>
      </c>
      <c r="C250" s="20">
        <v>-3000</v>
      </c>
    </row>
    <row r="251" spans="1:3" hidden="1" x14ac:dyDescent="0.25">
      <c r="A251">
        <v>20220604</v>
      </c>
      <c r="B251" t="s">
        <v>491</v>
      </c>
      <c r="C251" s="20">
        <v>-2800</v>
      </c>
    </row>
    <row r="252" spans="1:3" hidden="1" x14ac:dyDescent="0.25">
      <c r="A252">
        <v>20220614</v>
      </c>
      <c r="B252" t="s">
        <v>492</v>
      </c>
      <c r="C252" s="20">
        <v>-3927</v>
      </c>
    </row>
    <row r="253" spans="1:3" hidden="1" x14ac:dyDescent="0.25">
      <c r="A253">
        <v>20220609</v>
      </c>
      <c r="B253" t="s">
        <v>420</v>
      </c>
      <c r="C253" s="20">
        <v>-2764</v>
      </c>
    </row>
    <row r="254" spans="1:3" hidden="1" x14ac:dyDescent="0.25">
      <c r="A254">
        <v>20220810</v>
      </c>
      <c r="B254" t="s">
        <v>123</v>
      </c>
      <c r="C254" s="20">
        <f>Lilja!B60</f>
        <v>3000</v>
      </c>
    </row>
    <row r="255" spans="1:3" hidden="1" x14ac:dyDescent="0.25">
      <c r="A255">
        <v>20220811</v>
      </c>
      <c r="B255" t="s">
        <v>510</v>
      </c>
      <c r="C255" s="20">
        <v>-1375</v>
      </c>
    </row>
    <row r="256" spans="1:3" hidden="1" x14ac:dyDescent="0.25">
      <c r="A256">
        <v>20220824</v>
      </c>
      <c r="B256" t="s">
        <v>500</v>
      </c>
      <c r="C256" s="20">
        <f>-Gemensamt!D481</f>
        <v>-2700</v>
      </c>
    </row>
    <row r="257" spans="1:3" hidden="1" x14ac:dyDescent="0.25">
      <c r="A257">
        <v>20220824</v>
      </c>
      <c r="B257" t="s">
        <v>499</v>
      </c>
      <c r="C257" s="20">
        <f>-Gemensamt!D482</f>
        <v>-2700</v>
      </c>
    </row>
    <row r="258" spans="1:3" hidden="1" x14ac:dyDescent="0.25">
      <c r="A258">
        <v>20220824</v>
      </c>
      <c r="B258" t="s">
        <v>497</v>
      </c>
      <c r="C258" s="20">
        <f>Charlotte!B52</f>
        <v>1500</v>
      </c>
    </row>
    <row r="259" spans="1:3" hidden="1" x14ac:dyDescent="0.25">
      <c r="A259">
        <v>20220911</v>
      </c>
      <c r="B259" t="s">
        <v>494</v>
      </c>
      <c r="C259" s="20">
        <f>-Gemensamt!C423</f>
        <v>-22777.999999999996</v>
      </c>
    </row>
    <row r="260" spans="1:3" hidden="1" x14ac:dyDescent="0.25">
      <c r="A260">
        <v>20220825</v>
      </c>
      <c r="B260" t="s">
        <v>219</v>
      </c>
      <c r="C260" s="20">
        <f>Ebba!B29</f>
        <v>1000</v>
      </c>
    </row>
    <row r="261" spans="1:3" hidden="1" x14ac:dyDescent="0.25">
      <c r="A261">
        <v>20220825</v>
      </c>
      <c r="B261" t="s">
        <v>141</v>
      </c>
      <c r="C261" s="20">
        <f>Millie!B59</f>
        <v>600</v>
      </c>
    </row>
    <row r="262" spans="1:3" hidden="1" x14ac:dyDescent="0.25">
      <c r="A262">
        <v>20220825</v>
      </c>
      <c r="B262" t="s">
        <v>249</v>
      </c>
      <c r="C262" s="20">
        <f>Leah!B26</f>
        <v>1500</v>
      </c>
    </row>
    <row r="263" spans="1:3" hidden="1" x14ac:dyDescent="0.25">
      <c r="A263">
        <v>20220825</v>
      </c>
      <c r="B263" t="s">
        <v>175</v>
      </c>
      <c r="C263" s="20">
        <f>Olivia!B60</f>
        <v>1000</v>
      </c>
    </row>
    <row r="264" spans="1:3" hidden="1" x14ac:dyDescent="0.25">
      <c r="A264">
        <v>20220825</v>
      </c>
      <c r="B264" t="s">
        <v>390</v>
      </c>
      <c r="C264" s="20">
        <f>Alma!B19</f>
        <v>1500</v>
      </c>
    </row>
    <row r="265" spans="1:3" hidden="1" x14ac:dyDescent="0.25">
      <c r="A265">
        <v>20220825</v>
      </c>
      <c r="B265" t="s">
        <v>505</v>
      </c>
      <c r="C265" s="20">
        <v>2000</v>
      </c>
    </row>
    <row r="266" spans="1:3" hidden="1" x14ac:dyDescent="0.25">
      <c r="A266">
        <v>20220826</v>
      </c>
      <c r="B266" t="s">
        <v>384</v>
      </c>
      <c r="C266" s="20">
        <f>'Julia E'!B42</f>
        <v>1500</v>
      </c>
    </row>
    <row r="267" spans="1:3" hidden="1" x14ac:dyDescent="0.25">
      <c r="A267">
        <v>20220826</v>
      </c>
      <c r="B267" t="s">
        <v>508</v>
      </c>
      <c r="C267" s="20">
        <f>Saga!B22</f>
        <v>900</v>
      </c>
    </row>
    <row r="268" spans="1:3" hidden="1" x14ac:dyDescent="0.25">
      <c r="A268">
        <v>20220827</v>
      </c>
      <c r="B268" t="s">
        <v>207</v>
      </c>
      <c r="C268" s="20">
        <f>Lee!B30</f>
        <v>1100</v>
      </c>
    </row>
    <row r="269" spans="1:3" hidden="1" x14ac:dyDescent="0.25">
      <c r="A269">
        <v>20220825</v>
      </c>
      <c r="B269" t="s">
        <v>245</v>
      </c>
      <c r="C269" s="20">
        <f>Ester!B26</f>
        <v>1216</v>
      </c>
    </row>
    <row r="270" spans="1:3" hidden="1" x14ac:dyDescent="0.25">
      <c r="A270">
        <v>20220829</v>
      </c>
      <c r="B270" t="s">
        <v>411</v>
      </c>
      <c r="C270" s="20">
        <f>Anna!B20</f>
        <v>2500</v>
      </c>
    </row>
    <row r="271" spans="1:3" hidden="1" x14ac:dyDescent="0.25">
      <c r="A271">
        <v>20220829</v>
      </c>
      <c r="B271" t="s">
        <v>205</v>
      </c>
      <c r="C271" s="20">
        <f>Elsa!B26</f>
        <v>2500</v>
      </c>
    </row>
    <row r="272" spans="1:3" hidden="1" x14ac:dyDescent="0.25">
      <c r="A272">
        <v>20220827</v>
      </c>
      <c r="B272" t="s">
        <v>141</v>
      </c>
      <c r="C272" s="20">
        <f>Millie!B62</f>
        <v>600</v>
      </c>
    </row>
    <row r="273" spans="1:3" hidden="1" x14ac:dyDescent="0.25">
      <c r="A273">
        <v>20220830</v>
      </c>
      <c r="B273" t="s">
        <v>252</v>
      </c>
      <c r="C273" s="20">
        <f>'Moa-Li'!B29</f>
        <v>1500</v>
      </c>
    </row>
    <row r="274" spans="1:3" hidden="1" x14ac:dyDescent="0.25">
      <c r="A274">
        <v>20220830</v>
      </c>
      <c r="B274" t="s">
        <v>248</v>
      </c>
      <c r="C274" s="20">
        <f>Kajsa!B27</f>
        <v>1500</v>
      </c>
    </row>
    <row r="275" spans="1:3" hidden="1" x14ac:dyDescent="0.25">
      <c r="A275">
        <v>20220830</v>
      </c>
      <c r="B275" t="s">
        <v>126</v>
      </c>
      <c r="C275" s="20">
        <f>'Emma W'!B53</f>
        <v>1000</v>
      </c>
    </row>
    <row r="276" spans="1:3" hidden="1" x14ac:dyDescent="0.25">
      <c r="A276">
        <v>20220904</v>
      </c>
      <c r="B276" t="s">
        <v>500</v>
      </c>
      <c r="C276" s="20">
        <f>-Gemensamt!D483</f>
        <v>-10200</v>
      </c>
    </row>
    <row r="277" spans="1:3" hidden="1" x14ac:dyDescent="0.25">
      <c r="A277">
        <v>20220904</v>
      </c>
      <c r="B277" t="s">
        <v>499</v>
      </c>
      <c r="C277" s="20">
        <f>-Gemensamt!D484</f>
        <v>-10200</v>
      </c>
    </row>
    <row r="278" spans="1:3" hidden="1" x14ac:dyDescent="0.25">
      <c r="A278">
        <v>20220831</v>
      </c>
      <c r="B278" t="s">
        <v>129</v>
      </c>
      <c r="C278" s="20">
        <f>Nellie!B30</f>
        <v>2000</v>
      </c>
    </row>
    <row r="279" spans="1:3" hidden="1" x14ac:dyDescent="0.25">
      <c r="A279">
        <v>20220831</v>
      </c>
      <c r="B279" t="s">
        <v>253</v>
      </c>
      <c r="C279" s="20">
        <f>My!B31</f>
        <v>2000</v>
      </c>
    </row>
    <row r="280" spans="1:3" hidden="1" x14ac:dyDescent="0.25">
      <c r="A280">
        <v>20220831</v>
      </c>
      <c r="B280" t="s">
        <v>246</v>
      </c>
      <c r="C280" s="20">
        <f>Isabella!B32</f>
        <v>2000</v>
      </c>
    </row>
    <row r="281" spans="1:3" hidden="1" x14ac:dyDescent="0.25">
      <c r="A281">
        <v>20220916</v>
      </c>
      <c r="B281" t="s">
        <v>172</v>
      </c>
      <c r="C281" s="20">
        <f>Hedvig!B47</f>
        <v>2000</v>
      </c>
    </row>
    <row r="282" spans="1:3" hidden="1" x14ac:dyDescent="0.25">
      <c r="A282">
        <v>20220915</v>
      </c>
      <c r="B282" t="s">
        <v>520</v>
      </c>
      <c r="C282" s="20">
        <v>-360</v>
      </c>
    </row>
    <row r="283" spans="1:3" hidden="1" x14ac:dyDescent="0.25">
      <c r="A283">
        <v>20220904</v>
      </c>
      <c r="B283" t="s">
        <v>500</v>
      </c>
      <c r="C283" s="20">
        <f>-Gemensamt!D485</f>
        <v>-1700</v>
      </c>
    </row>
    <row r="284" spans="1:3" hidden="1" x14ac:dyDescent="0.25">
      <c r="A284">
        <v>20220904</v>
      </c>
      <c r="B284" t="s">
        <v>499</v>
      </c>
      <c r="C284" s="20">
        <f>-Gemensamt!D486</f>
        <v>-1700</v>
      </c>
    </row>
    <row r="285" spans="1:3" hidden="1" x14ac:dyDescent="0.25">
      <c r="A285">
        <v>20220916</v>
      </c>
      <c r="B285" t="s">
        <v>125</v>
      </c>
      <c r="C285" s="20">
        <f>Hanna!B67</f>
        <v>1500</v>
      </c>
    </row>
    <row r="286" spans="1:3" hidden="1" x14ac:dyDescent="0.25">
      <c r="A286">
        <v>20220916</v>
      </c>
      <c r="B286" t="s">
        <v>385</v>
      </c>
      <c r="C286" s="20">
        <f>'Julia K'!B26</f>
        <v>2000</v>
      </c>
    </row>
    <row r="287" spans="1:3" hidden="1" x14ac:dyDescent="0.25">
      <c r="A287">
        <v>20220916</v>
      </c>
      <c r="B287" t="s">
        <v>280</v>
      </c>
      <c r="C287" s="20">
        <f>Tilde!B26</f>
        <v>1500</v>
      </c>
    </row>
    <row r="288" spans="1:3" hidden="1" x14ac:dyDescent="0.25">
      <c r="A288">
        <v>20220916</v>
      </c>
      <c r="B288" t="s">
        <v>254</v>
      </c>
      <c r="C288" s="20">
        <f>Saga!B25</f>
        <v>1500</v>
      </c>
    </row>
    <row r="289" spans="1:3" hidden="1" x14ac:dyDescent="0.25">
      <c r="A289">
        <v>20220916</v>
      </c>
      <c r="B289" t="s">
        <v>390</v>
      </c>
      <c r="C289" s="20">
        <f>Alma!B21</f>
        <v>1000</v>
      </c>
    </row>
    <row r="290" spans="1:3" hidden="1" x14ac:dyDescent="0.25">
      <c r="A290">
        <v>20220916</v>
      </c>
      <c r="B290" t="s">
        <v>384</v>
      </c>
      <c r="C290" s="20">
        <f>'Julia E'!B45</f>
        <v>2000</v>
      </c>
    </row>
    <row r="291" spans="1:3" hidden="1" x14ac:dyDescent="0.25">
      <c r="A291">
        <v>20220916</v>
      </c>
      <c r="B291" t="s">
        <v>141</v>
      </c>
      <c r="C291" s="20">
        <f>Millie!B64</f>
        <v>1500</v>
      </c>
    </row>
    <row r="292" spans="1:3" hidden="1" x14ac:dyDescent="0.25">
      <c r="A292">
        <v>20220916</v>
      </c>
      <c r="B292" t="s">
        <v>521</v>
      </c>
      <c r="C292" s="20">
        <v>-540</v>
      </c>
    </row>
    <row r="293" spans="1:3" hidden="1" x14ac:dyDescent="0.25">
      <c r="A293">
        <v>20220916</v>
      </c>
      <c r="B293" t="s">
        <v>524</v>
      </c>
      <c r="C293" s="20">
        <f>-Gemensamt!D487</f>
        <v>-1028</v>
      </c>
    </row>
    <row r="294" spans="1:3" hidden="1" x14ac:dyDescent="0.25">
      <c r="A294">
        <v>20220916</v>
      </c>
      <c r="B294" t="s">
        <v>525</v>
      </c>
      <c r="C294" s="20">
        <f>-Gemensamt!D488</f>
        <v>-454.9</v>
      </c>
    </row>
    <row r="295" spans="1:3" hidden="1" x14ac:dyDescent="0.25">
      <c r="A295">
        <v>20220916</v>
      </c>
      <c r="B295" t="s">
        <v>526</v>
      </c>
      <c r="C295" s="20">
        <f>Agnes!B58</f>
        <v>454.9</v>
      </c>
    </row>
    <row r="296" spans="1:3" hidden="1" x14ac:dyDescent="0.25">
      <c r="A296">
        <v>20220916</v>
      </c>
      <c r="B296" t="s">
        <v>244</v>
      </c>
      <c r="C296" s="20">
        <f>Emelie!B27</f>
        <v>1568</v>
      </c>
    </row>
    <row r="297" spans="1:3" hidden="1" x14ac:dyDescent="0.25">
      <c r="A297">
        <v>20220916</v>
      </c>
      <c r="B297" t="s">
        <v>249</v>
      </c>
      <c r="C297" s="20">
        <f>Leah!B29</f>
        <v>684</v>
      </c>
    </row>
    <row r="298" spans="1:3" hidden="1" x14ac:dyDescent="0.25">
      <c r="A298">
        <v>20220916</v>
      </c>
      <c r="B298" t="s">
        <v>245</v>
      </c>
      <c r="C298" s="20">
        <f>Ester!B30</f>
        <v>2500</v>
      </c>
    </row>
    <row r="299" spans="1:3" hidden="1" x14ac:dyDescent="0.25">
      <c r="A299">
        <v>20220923</v>
      </c>
      <c r="B299" t="s">
        <v>207</v>
      </c>
      <c r="C299" s="20">
        <f>Lee!B33</f>
        <v>1500</v>
      </c>
    </row>
    <row r="300" spans="1:3" hidden="1" x14ac:dyDescent="0.25">
      <c r="A300">
        <v>20220923</v>
      </c>
      <c r="B300" t="s">
        <v>219</v>
      </c>
      <c r="C300" s="20">
        <f>Ebba!B33</f>
        <v>600</v>
      </c>
    </row>
    <row r="301" spans="1:3" hidden="1" x14ac:dyDescent="0.25">
      <c r="A301">
        <v>20221002</v>
      </c>
      <c r="B301" t="s">
        <v>175</v>
      </c>
      <c r="C301" s="20">
        <f>Olivia!B63</f>
        <v>1200</v>
      </c>
    </row>
    <row r="302" spans="1:3" hidden="1" x14ac:dyDescent="0.25">
      <c r="A302">
        <v>20221002</v>
      </c>
      <c r="B302" t="s">
        <v>529</v>
      </c>
      <c r="C302" s="20">
        <v>51</v>
      </c>
    </row>
    <row r="303" spans="1:3" hidden="1" x14ac:dyDescent="0.25">
      <c r="A303">
        <v>20221113</v>
      </c>
      <c r="B303" t="s">
        <v>530</v>
      </c>
      <c r="C303" s="20">
        <v>-2750</v>
      </c>
    </row>
    <row r="304" spans="1:3" hidden="1" x14ac:dyDescent="0.25">
      <c r="A304">
        <v>20221113</v>
      </c>
      <c r="B304" t="s">
        <v>532</v>
      </c>
      <c r="C304" s="20">
        <v>17442</v>
      </c>
    </row>
    <row r="305" spans="1:3" hidden="1" x14ac:dyDescent="0.25">
      <c r="A305">
        <v>20221130</v>
      </c>
      <c r="B305" t="s">
        <v>244</v>
      </c>
      <c r="C305" s="20">
        <f>Emelie!B29</f>
        <v>500</v>
      </c>
    </row>
    <row r="306" spans="1:3" hidden="1" x14ac:dyDescent="0.25">
      <c r="A306">
        <v>20221202</v>
      </c>
      <c r="B306" t="s">
        <v>535</v>
      </c>
      <c r="C306" s="20">
        <f>Elvira!B4</f>
        <v>1000</v>
      </c>
    </row>
    <row r="307" spans="1:3" hidden="1" x14ac:dyDescent="0.25">
      <c r="A307">
        <v>20221130</v>
      </c>
      <c r="B307" t="s">
        <v>130</v>
      </c>
      <c r="C307" s="20">
        <f>Agnes!B60</f>
        <v>1800</v>
      </c>
    </row>
    <row r="308" spans="1:3" hidden="1" x14ac:dyDescent="0.25">
      <c r="A308">
        <v>20221207</v>
      </c>
      <c r="B308" t="s">
        <v>126</v>
      </c>
      <c r="C308" s="20">
        <f>'Emma W'!B55</f>
        <v>1500</v>
      </c>
    </row>
    <row r="309" spans="1:3" hidden="1" x14ac:dyDescent="0.25">
      <c r="A309">
        <v>20221207</v>
      </c>
      <c r="B309" t="s">
        <v>219</v>
      </c>
      <c r="C309" s="20">
        <f>Ebba!B35</f>
        <v>1000</v>
      </c>
    </row>
    <row r="310" spans="1:3" hidden="1" x14ac:dyDescent="0.25">
      <c r="A310">
        <v>20221207</v>
      </c>
      <c r="B310" t="s">
        <v>205</v>
      </c>
      <c r="C310" s="20">
        <f>Elsa!B28</f>
        <v>3000</v>
      </c>
    </row>
    <row r="311" spans="1:3" hidden="1" x14ac:dyDescent="0.25">
      <c r="A311">
        <v>20221207</v>
      </c>
      <c r="B311" t="s">
        <v>175</v>
      </c>
      <c r="C311" s="20">
        <f>Olivia!B65</f>
        <v>1500</v>
      </c>
    </row>
    <row r="312" spans="1:3" hidden="1" x14ac:dyDescent="0.25">
      <c r="A312">
        <v>20221207</v>
      </c>
      <c r="B312" t="s">
        <v>280</v>
      </c>
      <c r="C312" s="20">
        <f>Tilde!B28</f>
        <v>2500</v>
      </c>
    </row>
    <row r="313" spans="1:3" hidden="1" x14ac:dyDescent="0.25">
      <c r="A313">
        <v>20221208</v>
      </c>
      <c r="B313" t="s">
        <v>390</v>
      </c>
      <c r="C313" s="20">
        <f>Alma!B22</f>
        <v>1600</v>
      </c>
    </row>
    <row r="314" spans="1:3" hidden="1" x14ac:dyDescent="0.25">
      <c r="A314">
        <v>20221208</v>
      </c>
      <c r="B314" t="s">
        <v>271</v>
      </c>
      <c r="C314" s="20">
        <f>'Ella M'!B57</f>
        <v>3000</v>
      </c>
    </row>
    <row r="315" spans="1:3" hidden="1" x14ac:dyDescent="0.25">
      <c r="A315">
        <v>20221208</v>
      </c>
      <c r="B315" t="s">
        <v>125</v>
      </c>
      <c r="C315" s="20">
        <f>Hanna!B69</f>
        <v>2000</v>
      </c>
    </row>
    <row r="316" spans="1:3" hidden="1" x14ac:dyDescent="0.25">
      <c r="A316">
        <v>20221208</v>
      </c>
      <c r="B316" t="s">
        <v>411</v>
      </c>
      <c r="C316" s="20">
        <f>Anna!B23</f>
        <v>1200</v>
      </c>
    </row>
    <row r="317" spans="1:3" hidden="1" x14ac:dyDescent="0.25">
      <c r="A317">
        <v>20221208</v>
      </c>
      <c r="B317" t="s">
        <v>248</v>
      </c>
      <c r="C317" s="20">
        <f>Kajsa!B30</f>
        <v>3000</v>
      </c>
    </row>
    <row r="318" spans="1:3" hidden="1" x14ac:dyDescent="0.25">
      <c r="A318">
        <v>20221208</v>
      </c>
      <c r="B318" t="s">
        <v>252</v>
      </c>
      <c r="C318" s="20">
        <f>'Moa-Li'!B32</f>
        <v>3000</v>
      </c>
    </row>
    <row r="319" spans="1:3" hidden="1" x14ac:dyDescent="0.25">
      <c r="A319">
        <v>20221208</v>
      </c>
      <c r="B319" t="s">
        <v>254</v>
      </c>
      <c r="C319" s="20">
        <f>Saga!B27</f>
        <v>2500</v>
      </c>
    </row>
    <row r="320" spans="1:3" hidden="1" x14ac:dyDescent="0.25">
      <c r="A320">
        <v>20221208</v>
      </c>
      <c r="B320" t="s">
        <v>385</v>
      </c>
      <c r="C320" s="20">
        <f>'Julia K'!B28</f>
        <v>1500</v>
      </c>
    </row>
    <row r="321" spans="1:3" hidden="1" x14ac:dyDescent="0.25">
      <c r="A321">
        <v>20211215</v>
      </c>
      <c r="B321" t="s">
        <v>141</v>
      </c>
      <c r="C321" s="20">
        <f>Millie!B67</f>
        <v>1300</v>
      </c>
    </row>
    <row r="322" spans="1:3" hidden="1" x14ac:dyDescent="0.25">
      <c r="A322">
        <v>20221218</v>
      </c>
      <c r="B322" t="s">
        <v>246</v>
      </c>
      <c r="C322" s="20">
        <f>Isabella!B34</f>
        <v>2666.5</v>
      </c>
    </row>
    <row r="323" spans="1:3" hidden="1" x14ac:dyDescent="0.25">
      <c r="A323">
        <v>20221218</v>
      </c>
      <c r="B323" t="s">
        <v>253</v>
      </c>
      <c r="C323" s="20">
        <f>My!B33</f>
        <v>2666.5</v>
      </c>
    </row>
    <row r="324" spans="1:3" hidden="1" x14ac:dyDescent="0.25">
      <c r="A324">
        <v>20221218</v>
      </c>
      <c r="B324" t="s">
        <v>129</v>
      </c>
      <c r="C324" s="20">
        <f>Nellie!B32</f>
        <v>2667</v>
      </c>
    </row>
    <row r="325" spans="1:3" hidden="1" x14ac:dyDescent="0.25">
      <c r="A325">
        <v>20221218</v>
      </c>
      <c r="B325" t="s">
        <v>546</v>
      </c>
      <c r="C325" s="20">
        <f>-Gemensamt!D517</f>
        <v>-46240</v>
      </c>
    </row>
    <row r="326" spans="1:3" hidden="1" x14ac:dyDescent="0.25">
      <c r="A326">
        <v>20221218</v>
      </c>
      <c r="B326" t="s">
        <v>547</v>
      </c>
      <c r="C326" s="20">
        <f>-Gemensamt!D518</f>
        <v>-14337</v>
      </c>
    </row>
    <row r="327" spans="1:3" hidden="1" x14ac:dyDescent="0.25">
      <c r="A327">
        <v>20221218</v>
      </c>
      <c r="B327" t="s">
        <v>549</v>
      </c>
      <c r="C327" s="20">
        <v>-8400</v>
      </c>
    </row>
    <row r="328" spans="1:3" hidden="1" x14ac:dyDescent="0.25">
      <c r="A328">
        <v>20221218</v>
      </c>
      <c r="B328" t="s">
        <v>126</v>
      </c>
      <c r="C328" s="20">
        <f>'Emma W'!B59</f>
        <v>1000</v>
      </c>
    </row>
    <row r="329" spans="1:3" hidden="1" x14ac:dyDescent="0.25">
      <c r="A329">
        <v>20221225</v>
      </c>
      <c r="B329" t="s">
        <v>552</v>
      </c>
      <c r="C329" s="20">
        <f>Lee!B38</f>
        <v>2500</v>
      </c>
    </row>
    <row r="330" spans="1:3" hidden="1" x14ac:dyDescent="0.25">
      <c r="A330">
        <v>20230113</v>
      </c>
      <c r="B330" t="s">
        <v>384</v>
      </c>
      <c r="C330" s="20">
        <f>'Julia E'!B48</f>
        <v>2000</v>
      </c>
    </row>
    <row r="331" spans="1:3" hidden="1" x14ac:dyDescent="0.25">
      <c r="A331">
        <v>20230103</v>
      </c>
      <c r="B331" t="s">
        <v>245</v>
      </c>
      <c r="C331" s="20">
        <f>Ester!B35</f>
        <v>1500</v>
      </c>
    </row>
    <row r="332" spans="1:3" hidden="1" x14ac:dyDescent="0.25">
      <c r="A332">
        <v>20230116</v>
      </c>
      <c r="B332" t="s">
        <v>358</v>
      </c>
      <c r="C332" s="20">
        <v>1569</v>
      </c>
    </row>
    <row r="333" spans="1:3" hidden="1" x14ac:dyDescent="0.25">
      <c r="A333">
        <v>20230116</v>
      </c>
      <c r="B333" t="s">
        <v>554</v>
      </c>
      <c r="C333" s="20">
        <v>-626</v>
      </c>
    </row>
    <row r="334" spans="1:3" hidden="1" x14ac:dyDescent="0.25">
      <c r="A334">
        <v>20230123</v>
      </c>
      <c r="B334" t="s">
        <v>555</v>
      </c>
      <c r="C334" s="20">
        <f>-Gemensamt!D519</f>
        <v>-6396</v>
      </c>
    </row>
    <row r="335" spans="1:3" hidden="1" x14ac:dyDescent="0.25">
      <c r="A335">
        <v>20230123</v>
      </c>
      <c r="B335" t="s">
        <v>556</v>
      </c>
      <c r="C335" s="20">
        <f>-Gemensamt!D520</f>
        <v>-1300</v>
      </c>
    </row>
    <row r="336" spans="1:3" hidden="1" x14ac:dyDescent="0.25">
      <c r="A336">
        <v>20230123</v>
      </c>
      <c r="B336" t="s">
        <v>557</v>
      </c>
      <c r="C336" s="20">
        <v>-300</v>
      </c>
    </row>
    <row r="337" spans="1:3" hidden="1" x14ac:dyDescent="0.25">
      <c r="A337">
        <v>20230123</v>
      </c>
      <c r="B337" t="s">
        <v>172</v>
      </c>
      <c r="C337" s="20">
        <f>Hedvig!B52</f>
        <v>2000</v>
      </c>
    </row>
    <row r="338" spans="1:3" hidden="1" x14ac:dyDescent="0.25">
      <c r="A338">
        <v>20230203</v>
      </c>
      <c r="B338" t="s">
        <v>561</v>
      </c>
      <c r="C338" s="20">
        <f>-SUM(Gemensamt!D521:D522)</f>
        <v>-2320</v>
      </c>
    </row>
    <row r="339" spans="1:3" hidden="1" x14ac:dyDescent="0.25">
      <c r="A339">
        <v>20230207</v>
      </c>
      <c r="B339" t="s">
        <v>141</v>
      </c>
      <c r="C339" s="20">
        <f>Millie!B70</f>
        <v>1500</v>
      </c>
    </row>
    <row r="340" spans="1:3" hidden="1" x14ac:dyDescent="0.25">
      <c r="A340">
        <v>20230207</v>
      </c>
      <c r="B340" t="s">
        <v>244</v>
      </c>
      <c r="C340" s="20">
        <f>Emelie!B34</f>
        <v>1000</v>
      </c>
    </row>
    <row r="341" spans="1:3" hidden="1" x14ac:dyDescent="0.25">
      <c r="A341">
        <v>20230207</v>
      </c>
      <c r="B341" t="s">
        <v>249</v>
      </c>
      <c r="C341" s="20">
        <f>Leah!B34</f>
        <v>1200</v>
      </c>
    </row>
    <row r="342" spans="1:3" hidden="1" x14ac:dyDescent="0.25">
      <c r="A342">
        <v>20230207</v>
      </c>
      <c r="B342" t="s">
        <v>123</v>
      </c>
      <c r="C342" s="20">
        <f>Lilja!B69</f>
        <v>2000</v>
      </c>
    </row>
    <row r="343" spans="1:3" hidden="1" x14ac:dyDescent="0.25">
      <c r="A343">
        <v>20230208</v>
      </c>
      <c r="B343" t="s">
        <v>390</v>
      </c>
      <c r="C343" s="20">
        <f>Alma!B26</f>
        <v>1000</v>
      </c>
    </row>
    <row r="344" spans="1:3" hidden="1" x14ac:dyDescent="0.25">
      <c r="A344">
        <v>20230208</v>
      </c>
      <c r="B344" t="s">
        <v>219</v>
      </c>
      <c r="C344" s="20">
        <f>Ebba!B39</f>
        <v>1300</v>
      </c>
    </row>
    <row r="345" spans="1:3" hidden="1" x14ac:dyDescent="0.25">
      <c r="A345">
        <v>20230208</v>
      </c>
      <c r="B345" t="s">
        <v>566</v>
      </c>
      <c r="C345" s="20">
        <f>'lda G'!B6</f>
        <v>3800</v>
      </c>
    </row>
    <row r="346" spans="1:3" hidden="1" x14ac:dyDescent="0.25">
      <c r="A346">
        <v>20230208</v>
      </c>
      <c r="B346" t="s">
        <v>280</v>
      </c>
      <c r="C346" s="20">
        <f>Tilde!B31</f>
        <v>1000</v>
      </c>
    </row>
    <row r="347" spans="1:3" hidden="1" x14ac:dyDescent="0.25">
      <c r="A347">
        <v>20230208</v>
      </c>
      <c r="B347" t="s">
        <v>385</v>
      </c>
      <c r="C347" s="20">
        <f>'Julia K'!B33</f>
        <v>1500</v>
      </c>
    </row>
    <row r="348" spans="1:3" hidden="1" x14ac:dyDescent="0.25">
      <c r="A348">
        <v>20230208</v>
      </c>
      <c r="B348" t="s">
        <v>567</v>
      </c>
      <c r="C348" s="20">
        <f>Elvira!B7</f>
        <v>500</v>
      </c>
    </row>
    <row r="349" spans="1:3" hidden="1" x14ac:dyDescent="0.25">
      <c r="A349">
        <v>20230208</v>
      </c>
      <c r="B349" t="s">
        <v>411</v>
      </c>
      <c r="C349" s="20">
        <f>Anna!B28</f>
        <v>1000</v>
      </c>
    </row>
    <row r="350" spans="1:3" hidden="1" x14ac:dyDescent="0.25">
      <c r="A350">
        <v>20230208</v>
      </c>
      <c r="B350" t="s">
        <v>130</v>
      </c>
      <c r="C350" s="20">
        <f>Agnes!B63</f>
        <v>1500</v>
      </c>
    </row>
    <row r="351" spans="1:3" hidden="1" x14ac:dyDescent="0.25">
      <c r="A351">
        <v>20230208</v>
      </c>
      <c r="B351" t="s">
        <v>126</v>
      </c>
      <c r="C351" s="20">
        <f>'Emma W'!B61</f>
        <v>500</v>
      </c>
    </row>
    <row r="352" spans="1:3" hidden="1" x14ac:dyDescent="0.25">
      <c r="A352">
        <v>20230212</v>
      </c>
      <c r="B352" t="s">
        <v>125</v>
      </c>
      <c r="C352" s="20">
        <f>Hanna!B74</f>
        <v>1000</v>
      </c>
    </row>
    <row r="353" spans="1:3" hidden="1" x14ac:dyDescent="0.25">
      <c r="A353">
        <v>20230216</v>
      </c>
      <c r="B353" t="s">
        <v>246</v>
      </c>
      <c r="C353" s="20">
        <f>Isabella!B39</f>
        <v>1500</v>
      </c>
    </row>
    <row r="354" spans="1:3" hidden="1" x14ac:dyDescent="0.25">
      <c r="A354">
        <v>20230216</v>
      </c>
      <c r="B354" t="s">
        <v>253</v>
      </c>
      <c r="C354" s="20">
        <f>My!B38</f>
        <v>1500</v>
      </c>
    </row>
    <row r="355" spans="1:3" hidden="1" x14ac:dyDescent="0.25">
      <c r="A355">
        <v>20230216</v>
      </c>
      <c r="B355" t="s">
        <v>129</v>
      </c>
      <c r="C355" s="20">
        <f>Nellie!B37</f>
        <v>1500</v>
      </c>
    </row>
    <row r="356" spans="1:3" hidden="1" x14ac:dyDescent="0.25">
      <c r="A356">
        <v>20230212</v>
      </c>
      <c r="B356" t="s">
        <v>175</v>
      </c>
      <c r="C356" s="20">
        <f>Olivia!B70</f>
        <v>1500</v>
      </c>
    </row>
    <row r="357" spans="1:3" hidden="1" x14ac:dyDescent="0.25">
      <c r="A357">
        <v>20230213</v>
      </c>
      <c r="B357" t="s">
        <v>248</v>
      </c>
      <c r="C357" s="20">
        <f>Kajsa!B35</f>
        <v>1000</v>
      </c>
    </row>
    <row r="358" spans="1:3" hidden="1" x14ac:dyDescent="0.25">
      <c r="A358">
        <v>20230213</v>
      </c>
      <c r="B358" t="s">
        <v>252</v>
      </c>
      <c r="C358" s="20">
        <f>'Moa-Li'!B37</f>
        <v>1000</v>
      </c>
    </row>
    <row r="359" spans="1:3" hidden="1" x14ac:dyDescent="0.25">
      <c r="A359">
        <v>20230221</v>
      </c>
      <c r="B359" t="s">
        <v>254</v>
      </c>
      <c r="C359" s="20">
        <f>Saga!B32</f>
        <v>800</v>
      </c>
    </row>
    <row r="360" spans="1:3" hidden="1" x14ac:dyDescent="0.25">
      <c r="A360">
        <v>20230224</v>
      </c>
      <c r="B360" t="s">
        <v>578</v>
      </c>
      <c r="C360" s="20">
        <f>-Gemensamt!D598</f>
        <v>-21744.539999999997</v>
      </c>
    </row>
    <row r="361" spans="1:3" hidden="1" x14ac:dyDescent="0.25">
      <c r="A361">
        <v>20230225</v>
      </c>
      <c r="B361" t="s">
        <v>580</v>
      </c>
      <c r="C361" s="20">
        <f>'Ella M'!B63</f>
        <v>2500</v>
      </c>
    </row>
    <row r="362" spans="1:3" hidden="1" x14ac:dyDescent="0.25">
      <c r="A362">
        <v>20230305</v>
      </c>
      <c r="B362" t="s">
        <v>246</v>
      </c>
      <c r="C362" s="20">
        <f>Isabella!B40</f>
        <v>2000</v>
      </c>
    </row>
    <row r="363" spans="1:3" hidden="1" x14ac:dyDescent="0.25">
      <c r="A363">
        <v>20230305</v>
      </c>
      <c r="B363" t="s">
        <v>253</v>
      </c>
      <c r="C363" s="20">
        <f>My!B39</f>
        <v>2000</v>
      </c>
    </row>
    <row r="364" spans="1:3" hidden="1" x14ac:dyDescent="0.25">
      <c r="A364">
        <v>20230305</v>
      </c>
      <c r="B364" t="s">
        <v>129</v>
      </c>
      <c r="C364" s="20">
        <f>Nellie!B38</f>
        <v>2000</v>
      </c>
    </row>
    <row r="365" spans="1:3" hidden="1" x14ac:dyDescent="0.25">
      <c r="A365">
        <v>20230305</v>
      </c>
      <c r="B365" t="s">
        <v>245</v>
      </c>
      <c r="C365" s="20">
        <v>1500</v>
      </c>
    </row>
    <row r="366" spans="1:3" hidden="1" x14ac:dyDescent="0.25">
      <c r="A366">
        <v>20230306</v>
      </c>
      <c r="B366" t="s">
        <v>535</v>
      </c>
      <c r="C366" s="20">
        <f>Elvira!B9</f>
        <v>1600</v>
      </c>
    </row>
    <row r="367" spans="1:3" hidden="1" x14ac:dyDescent="0.25">
      <c r="A367">
        <v>20230301</v>
      </c>
      <c r="B367" t="s">
        <v>584</v>
      </c>
      <c r="C367" s="20">
        <f>-Gemensamt!D553</f>
        <v>-3000</v>
      </c>
    </row>
    <row r="368" spans="1:3" hidden="1" x14ac:dyDescent="0.25">
      <c r="A368">
        <v>20230313</v>
      </c>
      <c r="B368" t="s">
        <v>535</v>
      </c>
      <c r="C368" s="20">
        <f>Elvira!B10</f>
        <v>2000</v>
      </c>
    </row>
    <row r="369" spans="1:3" hidden="1" x14ac:dyDescent="0.25">
      <c r="A369">
        <v>20230313</v>
      </c>
      <c r="B369" t="s">
        <v>497</v>
      </c>
      <c r="C369" s="20">
        <f>Charlotte!B60</f>
        <v>1500</v>
      </c>
    </row>
    <row r="370" spans="1:3" hidden="1" x14ac:dyDescent="0.25">
      <c r="A370">
        <v>20230313</v>
      </c>
      <c r="B370" t="s">
        <v>586</v>
      </c>
      <c r="C370" s="20">
        <f>Tilde!B33</f>
        <v>1500</v>
      </c>
    </row>
    <row r="371" spans="1:3" hidden="1" x14ac:dyDescent="0.25">
      <c r="A371">
        <v>20230313</v>
      </c>
      <c r="B371" t="s">
        <v>384</v>
      </c>
      <c r="C371" s="20">
        <f>'Julia E'!B50</f>
        <v>1500</v>
      </c>
    </row>
    <row r="372" spans="1:3" hidden="1" x14ac:dyDescent="0.25">
      <c r="A372">
        <v>20230313</v>
      </c>
      <c r="B372" t="s">
        <v>219</v>
      </c>
      <c r="C372" s="20">
        <f>Ebba!B41</f>
        <v>1350</v>
      </c>
    </row>
    <row r="373" spans="1:3" hidden="1" x14ac:dyDescent="0.25">
      <c r="A373">
        <v>20230313</v>
      </c>
      <c r="B373" t="s">
        <v>590</v>
      </c>
      <c r="C373" s="20">
        <f>-Gemensamt!D634</f>
        <v>-39350</v>
      </c>
    </row>
    <row r="374" spans="1:3" hidden="1" x14ac:dyDescent="0.25">
      <c r="A374">
        <v>20230314</v>
      </c>
      <c r="B374" t="s">
        <v>411</v>
      </c>
      <c r="C374" s="20">
        <f>Anna!B31</f>
        <v>1300</v>
      </c>
    </row>
    <row r="375" spans="1:3" hidden="1" x14ac:dyDescent="0.25">
      <c r="A375">
        <v>20230314</v>
      </c>
      <c r="B375" t="s">
        <v>207</v>
      </c>
      <c r="C375" s="20">
        <f>Lee!B42</f>
        <v>700</v>
      </c>
    </row>
    <row r="376" spans="1:3" hidden="1" x14ac:dyDescent="0.25">
      <c r="A376">
        <v>20230314</v>
      </c>
      <c r="B376" t="s">
        <v>172</v>
      </c>
      <c r="C376" s="20">
        <f>Hedvig!B55</f>
        <v>2000</v>
      </c>
    </row>
    <row r="377" spans="1:3" hidden="1" x14ac:dyDescent="0.25">
      <c r="A377">
        <v>20230314</v>
      </c>
      <c r="B377" t="s">
        <v>244</v>
      </c>
      <c r="C377" s="20">
        <f>Emelie!B37</f>
        <v>1100</v>
      </c>
    </row>
    <row r="378" spans="1:3" hidden="1" x14ac:dyDescent="0.25">
      <c r="A378">
        <v>20230315</v>
      </c>
      <c r="B378" t="s">
        <v>126</v>
      </c>
      <c r="C378" s="20">
        <v>1500</v>
      </c>
    </row>
    <row r="379" spans="1:3" hidden="1" x14ac:dyDescent="0.25">
      <c r="A379">
        <v>20230315</v>
      </c>
      <c r="B379" t="s">
        <v>175</v>
      </c>
      <c r="C379" s="20">
        <f>Olivia!B72</f>
        <v>1000</v>
      </c>
    </row>
    <row r="380" spans="1:3" hidden="1" x14ac:dyDescent="0.25">
      <c r="A380">
        <v>20230316</v>
      </c>
      <c r="B380" t="s">
        <v>248</v>
      </c>
      <c r="C380" s="20">
        <f>Kajsa!B37</f>
        <v>1500</v>
      </c>
    </row>
    <row r="381" spans="1:3" hidden="1" x14ac:dyDescent="0.25">
      <c r="A381">
        <v>20230316</v>
      </c>
      <c r="B381" t="s">
        <v>252</v>
      </c>
      <c r="C381" s="20">
        <f>'Moa-Li'!B38</f>
        <v>1500</v>
      </c>
    </row>
    <row r="382" spans="1:3" hidden="1" x14ac:dyDescent="0.25">
      <c r="A382">
        <v>20230320</v>
      </c>
      <c r="B382" t="s">
        <v>249</v>
      </c>
      <c r="C382" s="20">
        <f>Leah!B37</f>
        <v>1077</v>
      </c>
    </row>
    <row r="383" spans="1:3" hidden="1" x14ac:dyDescent="0.25">
      <c r="A383">
        <v>20230327</v>
      </c>
      <c r="B383" t="s">
        <v>597</v>
      </c>
      <c r="C383" s="20">
        <v>-5789</v>
      </c>
    </row>
    <row r="384" spans="1:3" hidden="1" x14ac:dyDescent="0.25">
      <c r="A384">
        <v>20230404</v>
      </c>
      <c r="B384" t="s">
        <v>598</v>
      </c>
      <c r="C384" s="20">
        <v>-2440</v>
      </c>
    </row>
    <row r="385" spans="1:8" hidden="1" x14ac:dyDescent="0.25">
      <c r="A385">
        <v>20230424</v>
      </c>
      <c r="B385" t="s">
        <v>126</v>
      </c>
      <c r="C385" s="20">
        <f>'Emma W'!B65</f>
        <v>2000</v>
      </c>
    </row>
    <row r="386" spans="1:8" hidden="1" x14ac:dyDescent="0.25">
      <c r="A386">
        <v>20230424</v>
      </c>
      <c r="B386" t="s">
        <v>244</v>
      </c>
      <c r="C386" s="20">
        <f>Emelie!B39</f>
        <v>2000</v>
      </c>
      <c r="H386" s="20"/>
    </row>
    <row r="387" spans="1:8" hidden="1" x14ac:dyDescent="0.25">
      <c r="A387">
        <v>20230427</v>
      </c>
      <c r="B387" t="s">
        <v>601</v>
      </c>
      <c r="C387" s="20">
        <v>-1500</v>
      </c>
    </row>
    <row r="388" spans="1:8" hidden="1" x14ac:dyDescent="0.25">
      <c r="A388">
        <v>20230427</v>
      </c>
      <c r="B388" t="s">
        <v>245</v>
      </c>
      <c r="C388" s="20">
        <f>Ester!B40</f>
        <v>2000</v>
      </c>
    </row>
    <row r="389" spans="1:8" hidden="1" x14ac:dyDescent="0.25">
      <c r="A389">
        <v>20230427</v>
      </c>
      <c r="B389" t="s">
        <v>141</v>
      </c>
      <c r="C389" s="20">
        <f>Millie!B73</f>
        <v>1500</v>
      </c>
    </row>
    <row r="390" spans="1:8" hidden="1" x14ac:dyDescent="0.25">
      <c r="A390">
        <v>20230427</v>
      </c>
      <c r="B390" t="s">
        <v>175</v>
      </c>
      <c r="C390" s="20">
        <f>Olivia!B74</f>
        <v>2000</v>
      </c>
    </row>
    <row r="391" spans="1:8" hidden="1" x14ac:dyDescent="0.25">
      <c r="A391">
        <v>20230427</v>
      </c>
      <c r="B391" t="s">
        <v>125</v>
      </c>
      <c r="C391" s="20">
        <f>Hanna!B76</f>
        <v>2000</v>
      </c>
    </row>
    <row r="392" spans="1:8" hidden="1" x14ac:dyDescent="0.25">
      <c r="A392">
        <v>20230427</v>
      </c>
      <c r="B392" t="s">
        <v>384</v>
      </c>
      <c r="C392" s="20">
        <f>'Julia E'!B53</f>
        <v>3000</v>
      </c>
    </row>
    <row r="393" spans="1:8" hidden="1" x14ac:dyDescent="0.25">
      <c r="A393">
        <v>20230427</v>
      </c>
      <c r="B393" t="s">
        <v>385</v>
      </c>
      <c r="C393" s="20">
        <f>'Julia K'!B36</f>
        <v>1000</v>
      </c>
    </row>
    <row r="394" spans="1:8" hidden="1" x14ac:dyDescent="0.25">
      <c r="A394">
        <v>20230427</v>
      </c>
      <c r="B394" t="s">
        <v>219</v>
      </c>
      <c r="C394" s="20">
        <f>Ebba!B44</f>
        <v>1900</v>
      </c>
    </row>
    <row r="395" spans="1:8" hidden="1" x14ac:dyDescent="0.25">
      <c r="A395">
        <v>20230427</v>
      </c>
      <c r="B395" t="s">
        <v>130</v>
      </c>
      <c r="C395" s="20">
        <f>Agnes!B66</f>
        <v>1500</v>
      </c>
    </row>
    <row r="396" spans="1:8" hidden="1" x14ac:dyDescent="0.25">
      <c r="A396">
        <v>20230427</v>
      </c>
      <c r="B396" t="s">
        <v>123</v>
      </c>
      <c r="C396" s="20">
        <f>Lilja!B73</f>
        <v>3000</v>
      </c>
    </row>
    <row r="397" spans="1:8" hidden="1" x14ac:dyDescent="0.25">
      <c r="A397">
        <v>20230427</v>
      </c>
      <c r="B397" t="s">
        <v>254</v>
      </c>
      <c r="C397" s="20">
        <f>Saga!B34</f>
        <v>1900</v>
      </c>
    </row>
    <row r="398" spans="1:8" hidden="1" x14ac:dyDescent="0.25">
      <c r="A398">
        <v>20230505</v>
      </c>
      <c r="B398" t="s">
        <v>126</v>
      </c>
      <c r="C398" s="20">
        <f>'Emma W'!B66</f>
        <v>1419</v>
      </c>
    </row>
    <row r="399" spans="1:8" hidden="1" x14ac:dyDescent="0.25">
      <c r="A399">
        <v>20230505</v>
      </c>
      <c r="B399" t="s">
        <v>606</v>
      </c>
      <c r="C399" s="20">
        <f>'lda G'!B9</f>
        <v>2500</v>
      </c>
    </row>
    <row r="400" spans="1:8" hidden="1" x14ac:dyDescent="0.25">
      <c r="A400">
        <v>20230505</v>
      </c>
      <c r="B400" t="s">
        <v>219</v>
      </c>
      <c r="C400" s="20">
        <f>Ebba!B45</f>
        <v>1000</v>
      </c>
    </row>
    <row r="401" spans="1:4" hidden="1" x14ac:dyDescent="0.25">
      <c r="A401">
        <v>20230511</v>
      </c>
      <c r="B401" t="s">
        <v>249</v>
      </c>
      <c r="C401" s="20">
        <f>Leah!B39</f>
        <v>1000</v>
      </c>
    </row>
    <row r="402" spans="1:4" hidden="1" x14ac:dyDescent="0.25">
      <c r="A402">
        <v>20230508</v>
      </c>
      <c r="B402" t="s">
        <v>207</v>
      </c>
      <c r="C402" s="20">
        <f>Lee!B44</f>
        <v>800</v>
      </c>
    </row>
    <row r="403" spans="1:4" hidden="1" x14ac:dyDescent="0.25">
      <c r="A403">
        <v>20230510</v>
      </c>
      <c r="B403" t="s">
        <v>609</v>
      </c>
      <c r="C403" s="20">
        <v>-1501</v>
      </c>
    </row>
    <row r="404" spans="1:4" hidden="1" x14ac:dyDescent="0.25">
      <c r="A404">
        <v>20230525</v>
      </c>
      <c r="B404" t="s">
        <v>427</v>
      </c>
      <c r="C404" s="20">
        <v>11927</v>
      </c>
    </row>
    <row r="405" spans="1:4" hidden="1" x14ac:dyDescent="0.25">
      <c r="A405">
        <v>20230525</v>
      </c>
      <c r="B405" t="s">
        <v>612</v>
      </c>
      <c r="C405" s="20">
        <f>-Gemensamt!D669</f>
        <v>-2995</v>
      </c>
    </row>
    <row r="406" spans="1:4" hidden="1" x14ac:dyDescent="0.25">
      <c r="A406">
        <v>20230525</v>
      </c>
      <c r="B406" t="s">
        <v>614</v>
      </c>
      <c r="C406" s="20">
        <f>Ines!B4</f>
        <v>500</v>
      </c>
    </row>
    <row r="407" spans="1:4" hidden="1" x14ac:dyDescent="0.25">
      <c r="A407">
        <v>20230605</v>
      </c>
      <c r="B407" t="s">
        <v>626</v>
      </c>
      <c r="C407" s="20">
        <f>-Gemensamt!D705</f>
        <v>0</v>
      </c>
      <c r="D407" t="s">
        <v>634</v>
      </c>
    </row>
    <row r="408" spans="1:4" hidden="1" x14ac:dyDescent="0.25">
      <c r="A408">
        <v>20230615</v>
      </c>
      <c r="B408" t="s">
        <v>617</v>
      </c>
      <c r="C408" s="20">
        <v>-500</v>
      </c>
    </row>
    <row r="409" spans="1:4" hidden="1" x14ac:dyDescent="0.25">
      <c r="A409">
        <v>20230720</v>
      </c>
      <c r="B409" t="s">
        <v>616</v>
      </c>
      <c r="C409" s="20">
        <v>-1375</v>
      </c>
    </row>
    <row r="410" spans="1:4" hidden="1" x14ac:dyDescent="0.25">
      <c r="A410">
        <v>20230816</v>
      </c>
      <c r="B410" t="s">
        <v>606</v>
      </c>
      <c r="C410" s="20">
        <f>'lda G'!B11</f>
        <v>1500</v>
      </c>
    </row>
    <row r="411" spans="1:4" hidden="1" x14ac:dyDescent="0.25">
      <c r="A411">
        <v>20230820</v>
      </c>
      <c r="B411" t="s">
        <v>619</v>
      </c>
      <c r="C411" s="20">
        <v>-840</v>
      </c>
    </row>
    <row r="412" spans="1:4" hidden="1" x14ac:dyDescent="0.25">
      <c r="A412">
        <v>20230903</v>
      </c>
      <c r="B412" t="s">
        <v>462</v>
      </c>
      <c r="C412" s="20">
        <v>1396</v>
      </c>
    </row>
    <row r="413" spans="1:4" hidden="1" x14ac:dyDescent="0.25">
      <c r="A413">
        <v>20230903</v>
      </c>
      <c r="B413" t="s">
        <v>385</v>
      </c>
      <c r="C413" s="20">
        <f>'Julia K'!B39</f>
        <v>500</v>
      </c>
    </row>
    <row r="414" spans="1:4" hidden="1" x14ac:dyDescent="0.25">
      <c r="A414">
        <v>20230903</v>
      </c>
      <c r="B414" t="s">
        <v>244</v>
      </c>
      <c r="C414" s="20">
        <f>Emelie!B42</f>
        <v>1500</v>
      </c>
    </row>
    <row r="415" spans="1:4" hidden="1" x14ac:dyDescent="0.25">
      <c r="A415">
        <v>20230903</v>
      </c>
      <c r="B415" t="s">
        <v>141</v>
      </c>
      <c r="C415" s="20">
        <f>Millie!B76</f>
        <v>1000</v>
      </c>
    </row>
    <row r="416" spans="1:4" hidden="1" x14ac:dyDescent="0.25">
      <c r="A416">
        <v>20230903</v>
      </c>
      <c r="B416" t="s">
        <v>614</v>
      </c>
      <c r="C416" s="20">
        <f>Ines!B6</f>
        <v>1500</v>
      </c>
    </row>
    <row r="417" spans="1:3" hidden="1" x14ac:dyDescent="0.25">
      <c r="A417">
        <v>20230905</v>
      </c>
      <c r="B417" t="s">
        <v>205</v>
      </c>
      <c r="C417" s="20">
        <f>Elsa!B35</f>
        <v>1500</v>
      </c>
    </row>
    <row r="418" spans="1:3" hidden="1" x14ac:dyDescent="0.25">
      <c r="A418">
        <v>20230905</v>
      </c>
      <c r="B418" t="s">
        <v>630</v>
      </c>
      <c r="C418" s="20">
        <f>'Emma A'!B5</f>
        <v>1500</v>
      </c>
    </row>
    <row r="419" spans="1:3" hidden="1" x14ac:dyDescent="0.25">
      <c r="A419">
        <v>20230905</v>
      </c>
      <c r="B419" t="s">
        <v>175</v>
      </c>
      <c r="C419" s="20">
        <f>Olivia!B77</f>
        <v>1000</v>
      </c>
    </row>
    <row r="420" spans="1:3" hidden="1" x14ac:dyDescent="0.25">
      <c r="A420">
        <v>20230905</v>
      </c>
      <c r="B420" t="s">
        <v>254</v>
      </c>
      <c r="C420" s="20">
        <f>Saga!B37</f>
        <v>500</v>
      </c>
    </row>
    <row r="421" spans="1:3" hidden="1" x14ac:dyDescent="0.25">
      <c r="A421">
        <v>20230905</v>
      </c>
      <c r="B421" t="s">
        <v>219</v>
      </c>
      <c r="C421" s="20">
        <f>Ebba!B49</f>
        <v>600</v>
      </c>
    </row>
    <row r="422" spans="1:3" hidden="1" x14ac:dyDescent="0.25">
      <c r="A422">
        <v>20230906</v>
      </c>
      <c r="B422" t="s">
        <v>411</v>
      </c>
      <c r="C422" s="20">
        <f>Anna!B35</f>
        <v>500</v>
      </c>
    </row>
    <row r="423" spans="1:3" hidden="1" x14ac:dyDescent="0.25">
      <c r="A423">
        <v>20230911</v>
      </c>
      <c r="B423" t="s">
        <v>629</v>
      </c>
      <c r="C423" s="20">
        <f>Elvira!B14</f>
        <v>-3273.82</v>
      </c>
    </row>
    <row r="424" spans="1:3" hidden="1" x14ac:dyDescent="0.25">
      <c r="A424">
        <v>20230911</v>
      </c>
      <c r="B424" t="s">
        <v>252</v>
      </c>
      <c r="C424" s="20">
        <f>'Moa-Li'!B43</f>
        <v>1000</v>
      </c>
    </row>
    <row r="425" spans="1:3" hidden="1" x14ac:dyDescent="0.25">
      <c r="A425">
        <v>20230911</v>
      </c>
      <c r="B425" t="s">
        <v>248</v>
      </c>
      <c r="C425" s="20">
        <f>Kajsa!B42</f>
        <v>1000</v>
      </c>
    </row>
    <row r="426" spans="1:3" hidden="1" x14ac:dyDescent="0.25">
      <c r="A426">
        <v>20230911</v>
      </c>
      <c r="B426" t="s">
        <v>253</v>
      </c>
      <c r="C426" s="20">
        <f>My!B46</f>
        <v>1300</v>
      </c>
    </row>
    <row r="427" spans="1:3" hidden="1" x14ac:dyDescent="0.25">
      <c r="A427">
        <v>20230911</v>
      </c>
      <c r="B427" t="s">
        <v>129</v>
      </c>
      <c r="C427" s="20">
        <f>Nellie!B44</f>
        <v>1300</v>
      </c>
    </row>
    <row r="428" spans="1:3" hidden="1" x14ac:dyDescent="0.25">
      <c r="A428">
        <v>20230912</v>
      </c>
      <c r="B428" t="s">
        <v>494</v>
      </c>
      <c r="C428" s="20">
        <f>-Gemensamt!D740</f>
        <v>-25293</v>
      </c>
    </row>
    <row r="429" spans="1:3" hidden="1" x14ac:dyDescent="0.25">
      <c r="A429">
        <v>20230913</v>
      </c>
      <c r="B429" t="s">
        <v>175</v>
      </c>
      <c r="C429" s="20">
        <f>Olivia!B79</f>
        <v>500</v>
      </c>
    </row>
    <row r="430" spans="1:3" hidden="1" x14ac:dyDescent="0.25">
      <c r="A430">
        <v>20230913</v>
      </c>
      <c r="B430" t="s">
        <v>384</v>
      </c>
      <c r="C430" s="20">
        <f>'Julia E'!B57</f>
        <v>1500</v>
      </c>
    </row>
    <row r="431" spans="1:3" hidden="1" x14ac:dyDescent="0.25">
      <c r="A431">
        <v>20230913</v>
      </c>
      <c r="B431" t="s">
        <v>245</v>
      </c>
      <c r="C431" s="20">
        <f>Ester!B44</f>
        <v>2000</v>
      </c>
    </row>
    <row r="432" spans="1:3" hidden="1" x14ac:dyDescent="0.25">
      <c r="A432">
        <v>20230913</v>
      </c>
      <c r="B432" t="s">
        <v>130</v>
      </c>
      <c r="C432" s="20">
        <f>Agnes!B69</f>
        <v>1000</v>
      </c>
    </row>
    <row r="433" spans="1:3" hidden="1" x14ac:dyDescent="0.25">
      <c r="A433">
        <v>20230913</v>
      </c>
      <c r="B433" t="s">
        <v>123</v>
      </c>
      <c r="C433" s="20">
        <f>Lilja!B77</f>
        <v>2000</v>
      </c>
    </row>
    <row r="434" spans="1:3" hidden="1" x14ac:dyDescent="0.25">
      <c r="A434">
        <v>20230913</v>
      </c>
      <c r="B434" t="s">
        <v>385</v>
      </c>
      <c r="C434" s="20">
        <f>'Julia K'!B41</f>
        <v>1000</v>
      </c>
    </row>
    <row r="435" spans="1:3" hidden="1" x14ac:dyDescent="0.25">
      <c r="A435">
        <v>20230919</v>
      </c>
      <c r="B435" t="s">
        <v>411</v>
      </c>
      <c r="C435" s="20">
        <f>Anna!B37</f>
        <v>1000</v>
      </c>
    </row>
    <row r="436" spans="1:3" hidden="1" x14ac:dyDescent="0.25">
      <c r="A436">
        <v>20230919</v>
      </c>
      <c r="B436" t="s">
        <v>125</v>
      </c>
      <c r="C436" s="20">
        <f>Hanna!B80</f>
        <v>2000</v>
      </c>
    </row>
    <row r="437" spans="1:3" hidden="1" x14ac:dyDescent="0.25">
      <c r="A437">
        <v>20230919</v>
      </c>
      <c r="B437" t="s">
        <v>254</v>
      </c>
      <c r="C437" s="20">
        <f>Saga!B39</f>
        <v>1000</v>
      </c>
    </row>
    <row r="438" spans="1:3" hidden="1" x14ac:dyDescent="0.25">
      <c r="A438">
        <v>20230919</v>
      </c>
      <c r="B438" t="s">
        <v>252</v>
      </c>
      <c r="C438" s="20">
        <f>'Moa-Li'!B45</f>
        <v>1000</v>
      </c>
    </row>
    <row r="439" spans="1:3" hidden="1" x14ac:dyDescent="0.25">
      <c r="A439">
        <v>20230919</v>
      </c>
      <c r="B439" t="s">
        <v>248</v>
      </c>
      <c r="C439" s="20">
        <f>Kajsa!B44</f>
        <v>1000</v>
      </c>
    </row>
    <row r="440" spans="1:3" hidden="1" x14ac:dyDescent="0.25">
      <c r="A440">
        <v>20230919</v>
      </c>
      <c r="B440" t="s">
        <v>643</v>
      </c>
      <c r="C440" s="20">
        <v>-424</v>
      </c>
    </row>
    <row r="441" spans="1:3" hidden="1" x14ac:dyDescent="0.25">
      <c r="A441">
        <v>20230919</v>
      </c>
      <c r="B441" t="s">
        <v>642</v>
      </c>
      <c r="C441" s="20">
        <v>-378</v>
      </c>
    </row>
    <row r="442" spans="1:3" hidden="1" x14ac:dyDescent="0.25">
      <c r="A442">
        <v>20231024</v>
      </c>
      <c r="B442" t="s">
        <v>420</v>
      </c>
      <c r="C442" s="20">
        <v>-2325</v>
      </c>
    </row>
    <row r="443" spans="1:3" hidden="1" x14ac:dyDescent="0.25">
      <c r="A443">
        <v>20231006</v>
      </c>
      <c r="B443" t="s">
        <v>644</v>
      </c>
      <c r="C443" s="20">
        <v>-215</v>
      </c>
    </row>
    <row r="444" spans="1:3" hidden="1" x14ac:dyDescent="0.25">
      <c r="A444">
        <v>20231111</v>
      </c>
      <c r="B444" t="s">
        <v>645</v>
      </c>
      <c r="C444" s="20">
        <f>-Gemensamt!D775</f>
        <v>-7003</v>
      </c>
    </row>
    <row r="445" spans="1:3" hidden="1" x14ac:dyDescent="0.25">
      <c r="A445">
        <v>20231111</v>
      </c>
      <c r="B445" t="s">
        <v>431</v>
      </c>
      <c r="C445" s="20">
        <f>-Gemensamt!D811</f>
        <v>-28047</v>
      </c>
    </row>
    <row r="446" spans="1:3" hidden="1" x14ac:dyDescent="0.25">
      <c r="A446">
        <v>20231111</v>
      </c>
      <c r="B446" t="s">
        <v>647</v>
      </c>
      <c r="C446" s="20">
        <v>-130</v>
      </c>
    </row>
    <row r="447" spans="1:3" hidden="1" x14ac:dyDescent="0.25">
      <c r="A447">
        <v>20231119</v>
      </c>
      <c r="B447" t="s">
        <v>649</v>
      </c>
      <c r="C447" s="20">
        <f>'Emma W'!B71</f>
        <v>1000</v>
      </c>
    </row>
    <row r="448" spans="1:3" hidden="1" x14ac:dyDescent="0.25">
      <c r="A448">
        <v>20231119</v>
      </c>
      <c r="B448" t="s">
        <v>566</v>
      </c>
      <c r="C448" s="20">
        <f>'lda G'!B14</f>
        <v>1000</v>
      </c>
    </row>
    <row r="449" spans="1:3" hidden="1" x14ac:dyDescent="0.25">
      <c r="A449">
        <v>20231120</v>
      </c>
      <c r="B449" t="s">
        <v>614</v>
      </c>
      <c r="C449" s="20">
        <f>Ines!B9</f>
        <v>1500</v>
      </c>
    </row>
    <row r="450" spans="1:3" hidden="1" x14ac:dyDescent="0.25">
      <c r="A450">
        <v>20231120</v>
      </c>
      <c r="B450" t="s">
        <v>244</v>
      </c>
      <c r="C450" s="20">
        <f>Emelie!B45</f>
        <v>1000</v>
      </c>
    </row>
    <row r="451" spans="1:3" hidden="1" x14ac:dyDescent="0.25">
      <c r="A451">
        <v>20231120</v>
      </c>
      <c r="B451" t="s">
        <v>172</v>
      </c>
      <c r="C451" s="20">
        <f>Hedvig!B61</f>
        <v>2000</v>
      </c>
    </row>
    <row r="452" spans="1:3" hidden="1" x14ac:dyDescent="0.25">
      <c r="A452">
        <v>20231120</v>
      </c>
      <c r="B452" t="s">
        <v>657</v>
      </c>
      <c r="C452" s="20">
        <v>16054</v>
      </c>
    </row>
    <row r="453" spans="1:3" hidden="1" x14ac:dyDescent="0.25">
      <c r="A453">
        <v>20231124</v>
      </c>
      <c r="B453" t="s">
        <v>219</v>
      </c>
      <c r="C453" s="20">
        <f>Ebba!B52</f>
        <v>2000</v>
      </c>
    </row>
    <row r="454" spans="1:3" hidden="1" x14ac:dyDescent="0.25">
      <c r="A454">
        <v>20231125</v>
      </c>
      <c r="B454" t="s">
        <v>130</v>
      </c>
      <c r="C454" s="20">
        <f>Agnes!B70</f>
        <v>1000</v>
      </c>
    </row>
    <row r="455" spans="1:3" hidden="1" x14ac:dyDescent="0.25">
      <c r="A455">
        <v>20231127</v>
      </c>
      <c r="B455" t="s">
        <v>252</v>
      </c>
      <c r="C455" s="20">
        <f>'Moa-Li'!B47</f>
        <v>2000</v>
      </c>
    </row>
    <row r="456" spans="1:3" hidden="1" x14ac:dyDescent="0.25">
      <c r="A456">
        <v>20231203</v>
      </c>
      <c r="B456" t="s">
        <v>384</v>
      </c>
      <c r="C456" s="20">
        <f>'Julia E'!B60</f>
        <v>1500</v>
      </c>
    </row>
    <row r="457" spans="1:3" hidden="1" x14ac:dyDescent="0.25">
      <c r="A457">
        <v>20231203</v>
      </c>
      <c r="B457" t="s">
        <v>175</v>
      </c>
      <c r="C457" s="20">
        <f>Olivia!B83</f>
        <v>1500</v>
      </c>
    </row>
    <row r="458" spans="1:3" hidden="1" x14ac:dyDescent="0.25">
      <c r="A458">
        <v>20231203</v>
      </c>
      <c r="B458" t="s">
        <v>411</v>
      </c>
      <c r="C458" s="20">
        <f>Anna!B40</f>
        <v>1200</v>
      </c>
    </row>
    <row r="459" spans="1:3" hidden="1" x14ac:dyDescent="0.25">
      <c r="A459">
        <v>20231208</v>
      </c>
      <c r="B459" t="s">
        <v>125</v>
      </c>
      <c r="C459" s="20">
        <f>Hanna!B83</f>
        <v>1000</v>
      </c>
    </row>
    <row r="460" spans="1:3" hidden="1" x14ac:dyDescent="0.25">
      <c r="A460">
        <v>20231208</v>
      </c>
      <c r="B460" t="s">
        <v>141</v>
      </c>
      <c r="C460" s="20">
        <f>Millie!B81</f>
        <v>1500</v>
      </c>
    </row>
    <row r="461" spans="1:3" hidden="1" x14ac:dyDescent="0.25">
      <c r="A461">
        <v>20231213</v>
      </c>
      <c r="B461" t="s">
        <v>248</v>
      </c>
      <c r="C461" s="20">
        <f>Kajsa!B46</f>
        <v>1500</v>
      </c>
    </row>
    <row r="462" spans="1:3" hidden="1" x14ac:dyDescent="0.25">
      <c r="A462">
        <v>20231223</v>
      </c>
      <c r="B462" t="s">
        <v>246</v>
      </c>
      <c r="C462" s="20">
        <f>Isabella!B49</f>
        <v>125</v>
      </c>
    </row>
    <row r="463" spans="1:3" hidden="1" x14ac:dyDescent="0.25">
      <c r="A463">
        <v>20231223</v>
      </c>
      <c r="B463" t="s">
        <v>253</v>
      </c>
      <c r="C463" s="20">
        <f>My!B50</f>
        <v>1818</v>
      </c>
    </row>
    <row r="464" spans="1:3" hidden="1" x14ac:dyDescent="0.25">
      <c r="A464">
        <v>20231223</v>
      </c>
      <c r="B464" t="s">
        <v>662</v>
      </c>
      <c r="C464" s="20">
        <f>Nellie!B48</f>
        <v>1057</v>
      </c>
    </row>
    <row r="465" spans="1:3" hidden="1" x14ac:dyDescent="0.25">
      <c r="A465">
        <v>20231227</v>
      </c>
      <c r="B465" t="s">
        <v>245</v>
      </c>
      <c r="C465" s="20">
        <f>Ester!B48</f>
        <v>2000</v>
      </c>
    </row>
    <row r="466" spans="1:3" hidden="1" x14ac:dyDescent="0.25">
      <c r="A466">
        <v>20231229</v>
      </c>
      <c r="B466" t="s">
        <v>665</v>
      </c>
      <c r="C466" s="20">
        <v>66.98</v>
      </c>
    </row>
    <row r="467" spans="1:3" hidden="1" x14ac:dyDescent="0.25">
      <c r="A467">
        <v>20240216</v>
      </c>
      <c r="B467" t="s">
        <v>666</v>
      </c>
      <c r="C467" s="20">
        <v>-500</v>
      </c>
    </row>
    <row r="468" spans="1:3" hidden="1" x14ac:dyDescent="0.25">
      <c r="A468">
        <v>20240407</v>
      </c>
      <c r="B468" t="s">
        <v>175</v>
      </c>
      <c r="C468" s="20">
        <f>Olivia!B85</f>
        <v>2100</v>
      </c>
    </row>
    <row r="469" spans="1:3" hidden="1" x14ac:dyDescent="0.25">
      <c r="A469">
        <v>20240407</v>
      </c>
      <c r="B469" t="s">
        <v>244</v>
      </c>
      <c r="C469" s="20">
        <f>Emelie!B49</f>
        <v>2000</v>
      </c>
    </row>
    <row r="470" spans="1:3" hidden="1" x14ac:dyDescent="0.25">
      <c r="A470">
        <v>20240407</v>
      </c>
      <c r="B470" t="s">
        <v>123</v>
      </c>
      <c r="C470" s="20">
        <f>Lilja!B82</f>
        <v>2800</v>
      </c>
    </row>
    <row r="471" spans="1:3" hidden="1" x14ac:dyDescent="0.25">
      <c r="A471">
        <v>20240409</v>
      </c>
      <c r="B471" t="s">
        <v>614</v>
      </c>
      <c r="C471" s="20">
        <f>Ines!B11</f>
        <v>1000</v>
      </c>
    </row>
    <row r="472" spans="1:3" hidden="1" x14ac:dyDescent="0.25">
      <c r="A472">
        <v>20240409</v>
      </c>
      <c r="B472" t="s">
        <v>385</v>
      </c>
      <c r="C472" s="20">
        <f>'Julia K'!B44</f>
        <v>1000</v>
      </c>
    </row>
    <row r="473" spans="1:3" hidden="1" x14ac:dyDescent="0.25">
      <c r="A473">
        <v>20240409</v>
      </c>
      <c r="B473" t="s">
        <v>249</v>
      </c>
      <c r="C473" s="20">
        <f>Leah!B47</f>
        <v>2500</v>
      </c>
    </row>
    <row r="474" spans="1:3" hidden="1" x14ac:dyDescent="0.25">
      <c r="A474">
        <v>20240409</v>
      </c>
      <c r="B474" t="s">
        <v>130</v>
      </c>
      <c r="C474" s="20">
        <f>Agnes!B72</f>
        <v>1400</v>
      </c>
    </row>
    <row r="475" spans="1:3" hidden="1" x14ac:dyDescent="0.25">
      <c r="A475">
        <v>20240409</v>
      </c>
      <c r="B475" t="s">
        <v>566</v>
      </c>
      <c r="C475" s="20">
        <f>'lda G'!B17</f>
        <v>2000</v>
      </c>
    </row>
    <row r="476" spans="1:3" hidden="1" x14ac:dyDescent="0.25">
      <c r="A476">
        <v>20240409</v>
      </c>
      <c r="B476" t="s">
        <v>246</v>
      </c>
      <c r="C476" s="20">
        <f>Isabella!B51</f>
        <v>2500</v>
      </c>
    </row>
    <row r="477" spans="1:3" hidden="1" x14ac:dyDescent="0.25">
      <c r="A477">
        <v>20240409</v>
      </c>
      <c r="B477" t="s">
        <v>253</v>
      </c>
      <c r="C477" s="20">
        <f>My!B52</f>
        <v>2500</v>
      </c>
    </row>
    <row r="478" spans="1:3" hidden="1" x14ac:dyDescent="0.25">
      <c r="A478">
        <v>20240409</v>
      </c>
      <c r="B478" t="s">
        <v>662</v>
      </c>
      <c r="C478" s="20">
        <f>Nellie!B50</f>
        <v>2500</v>
      </c>
    </row>
    <row r="479" spans="1:3" hidden="1" x14ac:dyDescent="0.25">
      <c r="A479">
        <v>20240412</v>
      </c>
      <c r="B479" t="s">
        <v>153</v>
      </c>
      <c r="C479" s="20">
        <f>Charlotte!B69</f>
        <v>2500</v>
      </c>
    </row>
    <row r="480" spans="1:3" hidden="1" x14ac:dyDescent="0.25">
      <c r="A480">
        <v>20240414</v>
      </c>
      <c r="B480" t="s">
        <v>671</v>
      </c>
      <c r="C480" s="20">
        <v>-926</v>
      </c>
    </row>
    <row r="481" spans="1:3" hidden="1" x14ac:dyDescent="0.25">
      <c r="A481">
        <v>20240415</v>
      </c>
      <c r="B481" t="s">
        <v>484</v>
      </c>
      <c r="C481" s="20">
        <f>-Gemensamt!D844</f>
        <v>-78312</v>
      </c>
    </row>
    <row r="482" spans="1:3" hidden="1" x14ac:dyDescent="0.25">
      <c r="A482">
        <v>20240415</v>
      </c>
      <c r="B482" t="s">
        <v>676</v>
      </c>
      <c r="C482" s="20">
        <f>Saga!B40</f>
        <v>-684.94</v>
      </c>
    </row>
    <row r="483" spans="1:3" hidden="1" x14ac:dyDescent="0.25">
      <c r="A483">
        <v>20240422</v>
      </c>
      <c r="B483" t="s">
        <v>682</v>
      </c>
      <c r="C483" s="20">
        <v>2500</v>
      </c>
    </row>
    <row r="484" spans="1:3" hidden="1" x14ac:dyDescent="0.25">
      <c r="A484">
        <v>20240425</v>
      </c>
      <c r="B484" t="s">
        <v>630</v>
      </c>
      <c r="C484" s="20">
        <f>'Emma A'!B11</f>
        <v>2500</v>
      </c>
    </row>
    <row r="485" spans="1:3" hidden="1" x14ac:dyDescent="0.25">
      <c r="A485">
        <v>20240425</v>
      </c>
      <c r="B485" t="s">
        <v>249</v>
      </c>
      <c r="C485" s="20">
        <f>Leah!B49</f>
        <v>1000</v>
      </c>
    </row>
    <row r="486" spans="1:3" hidden="1" x14ac:dyDescent="0.25">
      <c r="A486">
        <v>20240426</v>
      </c>
      <c r="B486" t="s">
        <v>252</v>
      </c>
      <c r="C486" s="20">
        <f>'Moa-Li'!B52</f>
        <v>3000</v>
      </c>
    </row>
    <row r="487" spans="1:3" hidden="1" x14ac:dyDescent="0.25">
      <c r="A487">
        <v>20240426</v>
      </c>
      <c r="B487" t="s">
        <v>248</v>
      </c>
      <c r="C487" s="20">
        <f>Kajsa!B49</f>
        <v>3000</v>
      </c>
    </row>
    <row r="488" spans="1:3" hidden="1" x14ac:dyDescent="0.25">
      <c r="A488">
        <v>20240426</v>
      </c>
      <c r="B488" t="s">
        <v>207</v>
      </c>
      <c r="C488" s="20">
        <f>Lee!B53</f>
        <v>3000</v>
      </c>
    </row>
    <row r="489" spans="1:3" hidden="1" x14ac:dyDescent="0.25">
      <c r="A489">
        <v>20240426</v>
      </c>
      <c r="B489" t="s">
        <v>130</v>
      </c>
      <c r="C489" s="20">
        <f>Agnes!B74</f>
        <v>500</v>
      </c>
    </row>
    <row r="490" spans="1:3" hidden="1" x14ac:dyDescent="0.25">
      <c r="A490">
        <v>20240427</v>
      </c>
      <c r="B490" t="s">
        <v>411</v>
      </c>
      <c r="C490" s="20">
        <f>Anna!B43</f>
        <v>2400</v>
      </c>
    </row>
    <row r="491" spans="1:3" hidden="1" x14ac:dyDescent="0.25">
      <c r="A491">
        <v>20240427</v>
      </c>
      <c r="B491" t="s">
        <v>172</v>
      </c>
      <c r="C491" s="20">
        <f>Hedvig!B66</f>
        <v>3000</v>
      </c>
    </row>
    <row r="492" spans="1:3" hidden="1" x14ac:dyDescent="0.25">
      <c r="A492">
        <v>20240427</v>
      </c>
      <c r="B492" t="s">
        <v>125</v>
      </c>
      <c r="C492" s="20">
        <f>Hanna!B86</f>
        <v>3000</v>
      </c>
    </row>
    <row r="493" spans="1:3" hidden="1" x14ac:dyDescent="0.25">
      <c r="A493">
        <v>20240427</v>
      </c>
      <c r="B493" t="s">
        <v>649</v>
      </c>
      <c r="C493" s="20">
        <f>'Emma W'!B76</f>
        <v>1000</v>
      </c>
    </row>
    <row r="494" spans="1:3" hidden="1" x14ac:dyDescent="0.25">
      <c r="A494">
        <v>20240427</v>
      </c>
      <c r="B494" t="s">
        <v>686</v>
      </c>
      <c r="C494" s="20">
        <v>-4500</v>
      </c>
    </row>
    <row r="495" spans="1:3" hidden="1" x14ac:dyDescent="0.25">
      <c r="A495">
        <v>20240427</v>
      </c>
      <c r="B495" t="s">
        <v>141</v>
      </c>
      <c r="C495" s="20">
        <f>Millie!B84</f>
        <v>2500</v>
      </c>
    </row>
    <row r="496" spans="1:3" hidden="1" x14ac:dyDescent="0.25">
      <c r="A496">
        <v>20240506</v>
      </c>
      <c r="B496" t="s">
        <v>690</v>
      </c>
      <c r="C496" s="20">
        <f>'Isa F'!B6</f>
        <v>3000</v>
      </c>
    </row>
    <row r="497" spans="1:8" hidden="1" x14ac:dyDescent="0.25">
      <c r="A497">
        <v>20240513</v>
      </c>
      <c r="B497" t="s">
        <v>649</v>
      </c>
      <c r="C497" s="20">
        <f>'Emma W'!B77</f>
        <v>1671</v>
      </c>
    </row>
    <row r="498" spans="1:8" hidden="1" x14ac:dyDescent="0.25">
      <c r="A498">
        <v>20240513</v>
      </c>
      <c r="B498" t="s">
        <v>245</v>
      </c>
      <c r="C498" s="20">
        <f>Ester!B51</f>
        <v>1778</v>
      </c>
    </row>
    <row r="499" spans="1:8" hidden="1" x14ac:dyDescent="0.25">
      <c r="A499">
        <v>20240513</v>
      </c>
      <c r="B499" t="s">
        <v>249</v>
      </c>
      <c r="C499" s="20">
        <f>Leah!B50</f>
        <v>1707</v>
      </c>
    </row>
    <row r="500" spans="1:8" hidden="1" x14ac:dyDescent="0.25">
      <c r="A500">
        <v>20240513</v>
      </c>
      <c r="B500" t="s">
        <v>244</v>
      </c>
      <c r="C500" s="20">
        <f>Emelie!B51</f>
        <v>1705</v>
      </c>
    </row>
    <row r="501" spans="1:8" hidden="1" x14ac:dyDescent="0.25">
      <c r="A501">
        <v>20240517</v>
      </c>
      <c r="B501" t="s">
        <v>694</v>
      </c>
      <c r="C501" s="20">
        <v>-176</v>
      </c>
    </row>
    <row r="502" spans="1:8" hidden="1" x14ac:dyDescent="0.25">
      <c r="A502">
        <v>20240531</v>
      </c>
      <c r="B502" t="s">
        <v>695</v>
      </c>
      <c r="C502" s="20">
        <f>'lda LN'!B5</f>
        <v>3132</v>
      </c>
    </row>
    <row r="503" spans="1:8" hidden="1" x14ac:dyDescent="0.25">
      <c r="A503">
        <v>20240602</v>
      </c>
      <c r="B503" t="s">
        <v>385</v>
      </c>
      <c r="C503" s="20">
        <f>'Julia K'!B46</f>
        <v>1000</v>
      </c>
    </row>
    <row r="504" spans="1:8" hidden="1" x14ac:dyDescent="0.25">
      <c r="A504">
        <v>20240602</v>
      </c>
      <c r="B504" t="s">
        <v>697</v>
      </c>
      <c r="C504" s="20">
        <v>12131</v>
      </c>
    </row>
    <row r="505" spans="1:8" hidden="1" x14ac:dyDescent="0.25">
      <c r="A505">
        <v>20240627</v>
      </c>
      <c r="B505" t="s">
        <v>699</v>
      </c>
      <c r="C505" s="20">
        <v>-886</v>
      </c>
    </row>
    <row r="506" spans="1:8" hidden="1" x14ac:dyDescent="0.25">
      <c r="A506">
        <v>20240617</v>
      </c>
      <c r="B506" s="5" t="s">
        <v>700</v>
      </c>
      <c r="C506" s="20">
        <v>10153</v>
      </c>
    </row>
    <row r="507" spans="1:8" hidden="1" x14ac:dyDescent="0.25">
      <c r="A507">
        <v>20240724</v>
      </c>
      <c r="B507" t="s">
        <v>245</v>
      </c>
      <c r="C507" s="20">
        <f>Ester!B53</f>
        <v>1000</v>
      </c>
    </row>
    <row r="508" spans="1:8" hidden="1" x14ac:dyDescent="0.25">
      <c r="A508">
        <v>20240801</v>
      </c>
      <c r="B508" t="s">
        <v>720</v>
      </c>
      <c r="C508" s="20">
        <v>-11660</v>
      </c>
    </row>
    <row r="509" spans="1:8" hidden="1" x14ac:dyDescent="0.25">
      <c r="A509">
        <v>20240803</v>
      </c>
      <c r="B509" t="s">
        <v>723</v>
      </c>
      <c r="C509" s="20">
        <v>-1945</v>
      </c>
      <c r="H509" s="35"/>
    </row>
    <row r="510" spans="1:8" hidden="1" x14ac:dyDescent="0.25">
      <c r="A510">
        <v>20240820</v>
      </c>
      <c r="B510" t="s">
        <v>130</v>
      </c>
      <c r="C510" s="20">
        <f>Agnes!B77</f>
        <v>1000</v>
      </c>
    </row>
    <row r="511" spans="1:8" hidden="1" x14ac:dyDescent="0.25">
      <c r="A511">
        <v>20240820</v>
      </c>
      <c r="B511" t="s">
        <v>614</v>
      </c>
      <c r="C511" s="20">
        <f>Ines!B16</f>
        <v>500</v>
      </c>
    </row>
    <row r="512" spans="1:8" hidden="1" x14ac:dyDescent="0.25">
      <c r="A512">
        <v>20240828</v>
      </c>
      <c r="B512" t="s">
        <v>727</v>
      </c>
      <c r="C512" s="20">
        <v>-2190</v>
      </c>
    </row>
    <row r="513" spans="1:3" hidden="1" x14ac:dyDescent="0.25">
      <c r="A513">
        <v>20240902</v>
      </c>
      <c r="B513" t="s">
        <v>726</v>
      </c>
      <c r="C513" s="20">
        <f>'Julia E'!B64</f>
        <v>-508</v>
      </c>
    </row>
    <row r="514" spans="1:3" hidden="1" x14ac:dyDescent="0.25">
      <c r="A514">
        <v>20240906</v>
      </c>
      <c r="B514" t="s">
        <v>391</v>
      </c>
      <c r="C514" s="20">
        <v>2500</v>
      </c>
    </row>
    <row r="515" spans="1:3" hidden="1" x14ac:dyDescent="0.25">
      <c r="A515">
        <v>20240906</v>
      </c>
      <c r="B515" t="s">
        <v>175</v>
      </c>
      <c r="C515" s="20">
        <f>Olivia!B90</f>
        <v>2000</v>
      </c>
    </row>
    <row r="516" spans="1:3" hidden="1" x14ac:dyDescent="0.25">
      <c r="A516">
        <v>20240906</v>
      </c>
      <c r="B516" t="s">
        <v>141</v>
      </c>
      <c r="C516" s="20">
        <f>Millie!B88</f>
        <v>1500</v>
      </c>
    </row>
    <row r="517" spans="1:3" hidden="1" x14ac:dyDescent="0.25">
      <c r="A517">
        <v>20240906</v>
      </c>
      <c r="B517" t="s">
        <v>729</v>
      </c>
      <c r="C517" s="20">
        <f>'lda L'!B9</f>
        <v>1500</v>
      </c>
    </row>
    <row r="518" spans="1:3" hidden="1" x14ac:dyDescent="0.25">
      <c r="A518">
        <v>20240906</v>
      </c>
      <c r="B518" t="s">
        <v>730</v>
      </c>
      <c r="C518" s="20">
        <f>'Moa N'!B7</f>
        <v>1200</v>
      </c>
    </row>
    <row r="519" spans="1:3" hidden="1" x14ac:dyDescent="0.25">
      <c r="A519">
        <v>20240906</v>
      </c>
      <c r="B519" t="s">
        <v>630</v>
      </c>
      <c r="C519" s="20">
        <f>'Emma A'!B15</f>
        <v>2000</v>
      </c>
    </row>
    <row r="520" spans="1:3" hidden="1" x14ac:dyDescent="0.25">
      <c r="A520">
        <v>20240907</v>
      </c>
      <c r="B520" t="s">
        <v>735</v>
      </c>
      <c r="C520" s="20">
        <f>Sofia!B5</f>
        <v>1500</v>
      </c>
    </row>
    <row r="521" spans="1:3" hidden="1" x14ac:dyDescent="0.25">
      <c r="A521">
        <v>20240910</v>
      </c>
      <c r="B521" t="s">
        <v>250</v>
      </c>
      <c r="C521" s="20">
        <f>Linnea!B6</f>
        <v>424</v>
      </c>
    </row>
    <row r="522" spans="1:3" hidden="1" x14ac:dyDescent="0.25">
      <c r="A522">
        <v>20240910</v>
      </c>
      <c r="B522" t="s">
        <v>738</v>
      </c>
      <c r="C522" s="20">
        <f>'lda G'!B21</f>
        <v>2000</v>
      </c>
    </row>
    <row r="523" spans="1:3" hidden="1" x14ac:dyDescent="0.25">
      <c r="A523">
        <v>20240910</v>
      </c>
      <c r="B523" t="s">
        <v>494</v>
      </c>
      <c r="C523" s="20">
        <f>Gemensamt!D897-Gemensamt!D896</f>
        <v>-25540</v>
      </c>
    </row>
    <row r="524" spans="1:3" hidden="1" x14ac:dyDescent="0.25">
      <c r="A524">
        <v>20240911</v>
      </c>
      <c r="B524" t="s">
        <v>130</v>
      </c>
      <c r="C524" s="20">
        <f>Agnes!B79</f>
        <v>2187</v>
      </c>
    </row>
    <row r="525" spans="1:3" hidden="1" x14ac:dyDescent="0.25">
      <c r="A525">
        <v>20240911</v>
      </c>
      <c r="B525" t="s">
        <v>743</v>
      </c>
      <c r="C525" s="20">
        <f>Anna!B46</f>
        <v>-376.04</v>
      </c>
    </row>
    <row r="526" spans="1:3" hidden="1" x14ac:dyDescent="0.25">
      <c r="A526">
        <v>20240911</v>
      </c>
      <c r="B526" t="s">
        <v>747</v>
      </c>
      <c r="C526" s="20">
        <f>Lara!B8</f>
        <v>800</v>
      </c>
    </row>
    <row r="527" spans="1:3" hidden="1" x14ac:dyDescent="0.25">
      <c r="A527">
        <v>20240911</v>
      </c>
      <c r="B527" t="s">
        <v>748</v>
      </c>
      <c r="C527" s="20">
        <f>'Alva P'!B8</f>
        <v>800</v>
      </c>
    </row>
    <row r="528" spans="1:3" hidden="1" x14ac:dyDescent="0.25">
      <c r="A528">
        <v>20240911</v>
      </c>
      <c r="B528" t="s">
        <v>749</v>
      </c>
      <c r="C528" s="20">
        <f>Tuva!B8</f>
        <v>800</v>
      </c>
    </row>
    <row r="529" spans="1:3" hidden="1" x14ac:dyDescent="0.25">
      <c r="A529">
        <v>20240912</v>
      </c>
      <c r="B529" t="s">
        <v>750</v>
      </c>
      <c r="C529" s="20">
        <v>-1057</v>
      </c>
    </row>
    <row r="530" spans="1:3" hidden="1" x14ac:dyDescent="0.25">
      <c r="A530">
        <v>20240912</v>
      </c>
      <c r="B530" t="s">
        <v>752</v>
      </c>
      <c r="C530" s="20">
        <f>Josefin!B8</f>
        <v>853</v>
      </c>
    </row>
    <row r="531" spans="1:3" hidden="1" x14ac:dyDescent="0.25">
      <c r="A531">
        <v>20240912</v>
      </c>
      <c r="B531" t="s">
        <v>753</v>
      </c>
      <c r="C531" s="20">
        <f>'Isa F'!B11</f>
        <v>885</v>
      </c>
    </row>
    <row r="532" spans="1:3" hidden="1" x14ac:dyDescent="0.25">
      <c r="A532">
        <v>20240916</v>
      </c>
      <c r="B532" t="s">
        <v>248</v>
      </c>
      <c r="C532" s="20">
        <f>Kajsa!B53</f>
        <v>1000</v>
      </c>
    </row>
    <row r="533" spans="1:3" hidden="1" x14ac:dyDescent="0.25">
      <c r="A533">
        <v>20240918</v>
      </c>
      <c r="B533" t="s">
        <v>756</v>
      </c>
      <c r="C533" s="20">
        <f>Freja!B8</f>
        <v>900</v>
      </c>
    </row>
    <row r="534" spans="1:3" hidden="1" x14ac:dyDescent="0.25">
      <c r="A534">
        <v>20240926</v>
      </c>
      <c r="B534" t="s">
        <v>207</v>
      </c>
      <c r="C534" s="20">
        <f>Lee!B58</f>
        <v>1000</v>
      </c>
    </row>
    <row r="535" spans="1:3" hidden="1" x14ac:dyDescent="0.25">
      <c r="A535">
        <v>20240927</v>
      </c>
      <c r="B535" t="s">
        <v>614</v>
      </c>
      <c r="C535" s="20">
        <f>Ines!B18</f>
        <v>800</v>
      </c>
    </row>
    <row r="536" spans="1:3" hidden="1" x14ac:dyDescent="0.25">
      <c r="A536">
        <v>20240928</v>
      </c>
      <c r="B536" t="s">
        <v>760</v>
      </c>
      <c r="C536" s="20">
        <v>-477</v>
      </c>
    </row>
    <row r="537" spans="1:3" hidden="1" x14ac:dyDescent="0.25">
      <c r="A537">
        <v>20240930</v>
      </c>
      <c r="B537" t="s">
        <v>738</v>
      </c>
      <c r="C537" s="20">
        <f>'lda G'!B23</f>
        <v>1000</v>
      </c>
    </row>
    <row r="538" spans="1:3" hidden="1" x14ac:dyDescent="0.25">
      <c r="A538">
        <v>20240930</v>
      </c>
      <c r="B538" t="s">
        <v>125</v>
      </c>
      <c r="C538" s="20">
        <f>Hanna!B91</f>
        <v>1000</v>
      </c>
    </row>
    <row r="539" spans="1:3" hidden="1" x14ac:dyDescent="0.25">
      <c r="A539">
        <v>20241002</v>
      </c>
      <c r="B539" t="s">
        <v>695</v>
      </c>
      <c r="C539" s="20">
        <f>'lda LN'!B10</f>
        <v>800</v>
      </c>
    </row>
    <row r="540" spans="1:3" hidden="1" x14ac:dyDescent="0.25">
      <c r="A540">
        <v>20241005</v>
      </c>
      <c r="B540" t="s">
        <v>246</v>
      </c>
      <c r="C540" s="20">
        <f>Isabella!B58</f>
        <v>500</v>
      </c>
    </row>
    <row r="541" spans="1:3" hidden="1" x14ac:dyDescent="0.25">
      <c r="A541">
        <v>20241005</v>
      </c>
      <c r="B541" t="s">
        <v>129</v>
      </c>
      <c r="C541" s="20">
        <f>Nellie!B56</f>
        <v>500</v>
      </c>
    </row>
    <row r="542" spans="1:3" hidden="1" x14ac:dyDescent="0.25">
      <c r="A542">
        <v>20241005</v>
      </c>
      <c r="B542" t="s">
        <v>762</v>
      </c>
      <c r="C542" s="20">
        <f>My!B58</f>
        <v>500</v>
      </c>
    </row>
    <row r="543" spans="1:3" hidden="1" x14ac:dyDescent="0.25">
      <c r="A543">
        <v>20241018</v>
      </c>
      <c r="B543" t="s">
        <v>764</v>
      </c>
      <c r="C543" s="20">
        <v>-500</v>
      </c>
    </row>
    <row r="544" spans="1:3" hidden="1" x14ac:dyDescent="0.25">
      <c r="A544">
        <v>20241030</v>
      </c>
      <c r="B544" t="s">
        <v>776</v>
      </c>
      <c r="C544" s="20">
        <v>16869</v>
      </c>
    </row>
    <row r="545" spans="1:6" hidden="1" x14ac:dyDescent="0.25">
      <c r="A545">
        <v>20241107</v>
      </c>
      <c r="B545" t="s">
        <v>775</v>
      </c>
      <c r="C545" s="20">
        <v>-11660</v>
      </c>
    </row>
    <row r="546" spans="1:6" x14ac:dyDescent="0.25">
      <c r="A546">
        <v>20241104</v>
      </c>
      <c r="B546" t="s">
        <v>777</v>
      </c>
      <c r="C546" s="20">
        <v>-1060</v>
      </c>
    </row>
    <row r="547" spans="1:6" x14ac:dyDescent="0.25">
      <c r="A547">
        <v>20241110</v>
      </c>
      <c r="B547" t="s">
        <v>123</v>
      </c>
      <c r="C547" s="20">
        <f>Lilja!B90</f>
        <v>1500</v>
      </c>
    </row>
    <row r="548" spans="1:6" x14ac:dyDescent="0.25">
      <c r="A548">
        <v>20241122</v>
      </c>
      <c r="B548" t="s">
        <v>784</v>
      </c>
      <c r="C548" s="20">
        <f>Ayla!B4</f>
        <v>1500</v>
      </c>
    </row>
    <row r="549" spans="1:6" x14ac:dyDescent="0.25">
      <c r="A549">
        <v>20241122</v>
      </c>
      <c r="B549" t="s">
        <v>252</v>
      </c>
      <c r="C549" s="20">
        <f>'Moa-Li'!B56</f>
        <v>1500</v>
      </c>
    </row>
    <row r="550" spans="1:6" x14ac:dyDescent="0.25">
      <c r="A550">
        <v>20241121</v>
      </c>
      <c r="B550" t="s">
        <v>748</v>
      </c>
      <c r="C550" s="20">
        <f>'Alva P'!B11</f>
        <v>1500</v>
      </c>
    </row>
    <row r="551" spans="1:6" x14ac:dyDescent="0.25">
      <c r="A551">
        <v>20241121</v>
      </c>
      <c r="B551" t="s">
        <v>123</v>
      </c>
      <c r="C551" s="20">
        <f>Lilja!B91</f>
        <v>1500</v>
      </c>
    </row>
    <row r="552" spans="1:6" x14ac:dyDescent="0.25">
      <c r="A552">
        <v>20241121</v>
      </c>
      <c r="B552" t="s">
        <v>172</v>
      </c>
      <c r="C552" s="20">
        <f>Hedvig!B73</f>
        <v>3000</v>
      </c>
    </row>
    <row r="553" spans="1:6" x14ac:dyDescent="0.25">
      <c r="A553">
        <v>20241121</v>
      </c>
      <c r="B553" t="s">
        <v>787</v>
      </c>
      <c r="C553" s="20">
        <f>'lda G'!B25</f>
        <v>1500</v>
      </c>
    </row>
    <row r="554" spans="1:6" x14ac:dyDescent="0.25">
      <c r="A554">
        <v>20241121</v>
      </c>
      <c r="B554" t="s">
        <v>788</v>
      </c>
      <c r="C554" s="20">
        <f>Tuva!B11</f>
        <v>1000</v>
      </c>
    </row>
    <row r="555" spans="1:6" x14ac:dyDescent="0.25">
      <c r="A555">
        <v>20241121</v>
      </c>
      <c r="B555" t="s">
        <v>789</v>
      </c>
      <c r="C555" s="20">
        <f>'Isa F'!B14</f>
        <v>1000</v>
      </c>
    </row>
    <row r="556" spans="1:6" x14ac:dyDescent="0.25">
      <c r="A556">
        <v>20241121</v>
      </c>
      <c r="B556" t="s">
        <v>141</v>
      </c>
      <c r="C556" s="20">
        <f>Millie!B92</f>
        <v>1000</v>
      </c>
    </row>
    <row r="557" spans="1:6" x14ac:dyDescent="0.25">
      <c r="A557">
        <v>20241121</v>
      </c>
      <c r="B557" t="s">
        <v>735</v>
      </c>
      <c r="C557" s="20">
        <f>Sofia!B9</f>
        <v>1500</v>
      </c>
    </row>
    <row r="558" spans="1:6" x14ac:dyDescent="0.25">
      <c r="A558">
        <v>20241122</v>
      </c>
      <c r="B558" t="s">
        <v>790</v>
      </c>
      <c r="C558" s="20">
        <f>Lara!B11</f>
        <v>1000</v>
      </c>
    </row>
    <row r="559" spans="1:6" x14ac:dyDescent="0.25">
      <c r="A559">
        <v>20241123</v>
      </c>
      <c r="B559" t="s">
        <v>794</v>
      </c>
      <c r="C559" s="20">
        <f>Gemensamt!C968</f>
        <v>-39285</v>
      </c>
      <c r="F559" s="20"/>
    </row>
    <row r="560" spans="1:6" x14ac:dyDescent="0.25">
      <c r="A560">
        <v>20241125</v>
      </c>
      <c r="B560" t="s">
        <v>125</v>
      </c>
      <c r="C560" s="20">
        <f>Hanna!B94</f>
        <v>1500</v>
      </c>
    </row>
    <row r="561" spans="1:3" x14ac:dyDescent="0.25">
      <c r="A561">
        <v>20241125</v>
      </c>
      <c r="B561" t="s">
        <v>630</v>
      </c>
      <c r="C561" s="20">
        <f>'Emma A'!B19</f>
        <v>500</v>
      </c>
    </row>
    <row r="562" spans="1:3" x14ac:dyDescent="0.25">
      <c r="A562">
        <v>20241125</v>
      </c>
      <c r="B562" t="s">
        <v>245</v>
      </c>
      <c r="C562" s="20">
        <f>Ester!B60</f>
        <v>1000</v>
      </c>
    </row>
    <row r="563" spans="1:3" x14ac:dyDescent="0.25">
      <c r="A563">
        <v>20241125</v>
      </c>
      <c r="B563" t="s">
        <v>207</v>
      </c>
      <c r="C563" s="20">
        <f>Lee!B62</f>
        <v>1500</v>
      </c>
    </row>
    <row r="564" spans="1:3" x14ac:dyDescent="0.25">
      <c r="A564">
        <v>20241125</v>
      </c>
      <c r="B564" t="s">
        <v>497</v>
      </c>
      <c r="C564" s="20">
        <f>Charlotte!B78</f>
        <v>1500</v>
      </c>
    </row>
    <row r="565" spans="1:3" x14ac:dyDescent="0.25">
      <c r="A565">
        <v>20241203</v>
      </c>
      <c r="B565" t="s">
        <v>798</v>
      </c>
      <c r="C565" s="20">
        <f>'Emma W'!B84</f>
        <v>1000</v>
      </c>
    </row>
    <row r="566" spans="1:3" x14ac:dyDescent="0.25">
      <c r="A566">
        <v>20241203</v>
      </c>
      <c r="B566" t="s">
        <v>250</v>
      </c>
      <c r="C566" s="20">
        <f>Linnea!B10</f>
        <v>1500</v>
      </c>
    </row>
    <row r="567" spans="1:3" x14ac:dyDescent="0.25">
      <c r="A567">
        <v>20241206</v>
      </c>
      <c r="B567" t="s">
        <v>175</v>
      </c>
      <c r="C567" s="20">
        <f>Olivia!B94</f>
        <v>1500</v>
      </c>
    </row>
    <row r="568" spans="1:3" x14ac:dyDescent="0.25">
      <c r="A568">
        <v>20241208</v>
      </c>
      <c r="B568" t="s">
        <v>695</v>
      </c>
      <c r="C568" s="20">
        <f>'lda LN'!B14</f>
        <v>1500</v>
      </c>
    </row>
    <row r="569" spans="1:3" x14ac:dyDescent="0.25">
      <c r="A569">
        <v>20241216</v>
      </c>
      <c r="B569" t="s">
        <v>246</v>
      </c>
      <c r="C569" s="20">
        <f>Isabella!B62</f>
        <v>1000</v>
      </c>
    </row>
    <row r="570" spans="1:3" x14ac:dyDescent="0.25">
      <c r="A570">
        <v>20241216</v>
      </c>
      <c r="B570" t="s">
        <v>129</v>
      </c>
      <c r="C570" s="20">
        <f>Nellie!B60</f>
        <v>1000</v>
      </c>
    </row>
    <row r="571" spans="1:3" x14ac:dyDescent="0.25">
      <c r="A571">
        <v>20241216</v>
      </c>
      <c r="B571" t="s">
        <v>762</v>
      </c>
      <c r="C571" s="20">
        <f>My!B62</f>
        <v>1000</v>
      </c>
    </row>
    <row r="572" spans="1:3" x14ac:dyDescent="0.25">
      <c r="A572">
        <v>20241218</v>
      </c>
      <c r="B572" t="s">
        <v>802</v>
      </c>
      <c r="C572" s="20">
        <v>-1000</v>
      </c>
    </row>
    <row r="573" spans="1:3" x14ac:dyDescent="0.25">
      <c r="A573">
        <v>20241231</v>
      </c>
      <c r="B573" t="s">
        <v>805</v>
      </c>
      <c r="C573" s="20">
        <v>72.069999999999993</v>
      </c>
    </row>
    <row r="574" spans="1:3" x14ac:dyDescent="0.25">
      <c r="A574">
        <v>20241231</v>
      </c>
      <c r="B574" t="s">
        <v>803</v>
      </c>
      <c r="C574" s="20">
        <v>20</v>
      </c>
    </row>
    <row r="575" spans="1:3" x14ac:dyDescent="0.25">
      <c r="A575">
        <v>20240103</v>
      </c>
      <c r="B575" t="s">
        <v>804</v>
      </c>
      <c r="C575" s="20">
        <v>300</v>
      </c>
    </row>
    <row r="576" spans="1:3" x14ac:dyDescent="0.25">
      <c r="A576">
        <v>20240103</v>
      </c>
      <c r="B576" t="s">
        <v>806</v>
      </c>
      <c r="C576" s="20">
        <v>1320</v>
      </c>
    </row>
    <row r="577" spans="1:3" x14ac:dyDescent="0.25">
      <c r="A577">
        <v>20240103</v>
      </c>
      <c r="B577" t="s">
        <v>808</v>
      </c>
      <c r="C577" s="20">
        <v>2700</v>
      </c>
    </row>
  </sheetData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D71"/>
  <sheetViews>
    <sheetView zoomScaleNormal="100" workbookViewId="0">
      <selection activeCell="B61" sqref="B6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SUM(B4:B71)</f>
        <v>183.28179039247857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s="5" t="s">
        <v>289</v>
      </c>
      <c r="B8" s="9">
        <v>530.34</v>
      </c>
    </row>
    <row r="9" spans="1:2" hidden="1" x14ac:dyDescent="0.25">
      <c r="A9" s="5" t="s">
        <v>314</v>
      </c>
      <c r="B9" s="9">
        <v>-100</v>
      </c>
    </row>
    <row r="10" spans="1:2" hidden="1" x14ac:dyDescent="0.25">
      <c r="A10" s="5" t="s">
        <v>326</v>
      </c>
      <c r="B10" s="9">
        <v>-100</v>
      </c>
    </row>
    <row r="11" spans="1:2" hidden="1" x14ac:dyDescent="0.25">
      <c r="A11" s="5" t="s">
        <v>328</v>
      </c>
      <c r="B11" s="8">
        <v>544</v>
      </c>
    </row>
    <row r="12" spans="1:2" hidden="1" x14ac:dyDescent="0.25">
      <c r="A12" s="5" t="s">
        <v>360</v>
      </c>
      <c r="B12" s="9">
        <v>-100</v>
      </c>
    </row>
    <row r="13" spans="1:2" hidden="1" x14ac:dyDescent="0.25">
      <c r="A13" s="5" t="s">
        <v>379</v>
      </c>
      <c r="B13" s="9">
        <f>-Gemensamt!$M$155</f>
        <v>-1178.76</v>
      </c>
    </row>
    <row r="14" spans="1:2" hidden="1" x14ac:dyDescent="0.25">
      <c r="A14" s="5" t="s">
        <v>392</v>
      </c>
      <c r="B14" s="9">
        <v>200</v>
      </c>
    </row>
    <row r="15" spans="1:2" hidden="1" x14ac:dyDescent="0.25">
      <c r="A15" s="5" t="s">
        <v>410</v>
      </c>
      <c r="B15" s="9">
        <v>1200</v>
      </c>
    </row>
    <row r="16" spans="1:2" hidden="1" x14ac:dyDescent="0.25">
      <c r="A16" s="6" t="s">
        <v>406</v>
      </c>
      <c r="B16" s="9">
        <v>-67</v>
      </c>
    </row>
    <row r="17" spans="1:2" hidden="1" x14ac:dyDescent="0.25">
      <c r="A17" s="5" t="s">
        <v>425</v>
      </c>
      <c r="B17" s="9">
        <v>-100</v>
      </c>
    </row>
    <row r="18" spans="1:2" hidden="1" x14ac:dyDescent="0.25">
      <c r="A18" s="5" t="s">
        <v>426</v>
      </c>
      <c r="B18" s="9">
        <v>111</v>
      </c>
    </row>
    <row r="19" spans="1:2" hidden="1" x14ac:dyDescent="0.25">
      <c r="A19" s="5" t="s">
        <v>445</v>
      </c>
      <c r="B19" s="9">
        <v>-228</v>
      </c>
    </row>
    <row r="20" spans="1:2" hidden="1" x14ac:dyDescent="0.25">
      <c r="A20" s="5" t="s">
        <v>451</v>
      </c>
      <c r="B20" s="9">
        <v>-973</v>
      </c>
    </row>
    <row r="21" spans="1:2" hidden="1" x14ac:dyDescent="0.25">
      <c r="A21" s="5" t="s">
        <v>461</v>
      </c>
      <c r="B21" s="9">
        <v>-1184</v>
      </c>
    </row>
    <row r="22" spans="1:2" hidden="1" x14ac:dyDescent="0.25">
      <c r="A22" s="5" t="s">
        <v>473</v>
      </c>
      <c r="B22" s="9">
        <f>-Gemensamt!$E$358</f>
        <v>-83</v>
      </c>
    </row>
    <row r="23" spans="1:2" hidden="1" x14ac:dyDescent="0.25">
      <c r="A23" s="5" t="s">
        <v>464</v>
      </c>
      <c r="B23" s="9">
        <v>2582.33</v>
      </c>
    </row>
    <row r="24" spans="1:2" hidden="1" x14ac:dyDescent="0.25">
      <c r="A24" s="5" t="s">
        <v>481</v>
      </c>
      <c r="B24" s="9">
        <f>-Gemensamt!$E$291</f>
        <v>-57.689655172413794</v>
      </c>
    </row>
    <row r="25" spans="1:2" hidden="1" x14ac:dyDescent="0.25">
      <c r="A25" s="5" t="s">
        <v>483</v>
      </c>
      <c r="B25" s="9">
        <f>-Gemensamt!$E$391</f>
        <v>-1616.1333333333334</v>
      </c>
    </row>
    <row r="26" spans="1:2" hidden="1" x14ac:dyDescent="0.25">
      <c r="A26" s="5" t="s">
        <v>487</v>
      </c>
      <c r="B26" s="9">
        <v>700</v>
      </c>
    </row>
    <row r="27" spans="1:2" hidden="1" x14ac:dyDescent="0.25">
      <c r="A27" s="5" t="s">
        <v>326</v>
      </c>
      <c r="B27" s="9">
        <v>-103.4483</v>
      </c>
    </row>
    <row r="28" spans="1:2" hidden="1" x14ac:dyDescent="0.25">
      <c r="A28" s="5" t="s">
        <v>494</v>
      </c>
      <c r="B28" s="9">
        <f>-Gemensamt!$D$424</f>
        <v>-876.07692307692309</v>
      </c>
    </row>
    <row r="29" spans="1:2" hidden="1" x14ac:dyDescent="0.25">
      <c r="A29" s="5" t="s">
        <v>504</v>
      </c>
      <c r="B29" s="9">
        <v>-100</v>
      </c>
    </row>
    <row r="30" spans="1:2" hidden="1" x14ac:dyDescent="0.25">
      <c r="A30" s="5" t="s">
        <v>510</v>
      </c>
      <c r="B30" s="9">
        <f>-Gemensamt!$D$458</f>
        <v>-55</v>
      </c>
    </row>
    <row r="31" spans="1:2" hidden="1" x14ac:dyDescent="0.25">
      <c r="A31" s="5" t="s">
        <v>516</v>
      </c>
      <c r="B31" s="9">
        <f>-Gemensamt!$D$491</f>
        <v>-1278.4541666666667</v>
      </c>
    </row>
    <row r="32" spans="1:2" hidden="1" x14ac:dyDescent="0.25">
      <c r="A32" s="5" t="s">
        <v>518</v>
      </c>
      <c r="B32" s="9">
        <v>2000</v>
      </c>
    </row>
    <row r="33" spans="1:4" hidden="1" x14ac:dyDescent="0.25">
      <c r="A33" s="5" t="s">
        <v>531</v>
      </c>
      <c r="B33" s="9">
        <v>351</v>
      </c>
      <c r="D33" s="43"/>
    </row>
    <row r="34" spans="1:4" hidden="1" x14ac:dyDescent="0.25">
      <c r="A34" s="5" t="s">
        <v>542</v>
      </c>
      <c r="B34" s="9">
        <v>2666.5</v>
      </c>
    </row>
    <row r="35" spans="1:4" hidden="1" x14ac:dyDescent="0.25">
      <c r="A35" s="5" t="s">
        <v>543</v>
      </c>
      <c r="B35" s="9">
        <f>-Gemensamt!$D$527</f>
        <v>-2715.1153846153848</v>
      </c>
    </row>
    <row r="36" spans="1:4" hidden="1" x14ac:dyDescent="0.25">
      <c r="A36" s="5" t="s">
        <v>548</v>
      </c>
      <c r="B36" s="9">
        <v>-365</v>
      </c>
    </row>
    <row r="37" spans="1:4" x14ac:dyDescent="0.25">
      <c r="A37" s="5" t="s">
        <v>550</v>
      </c>
      <c r="B37" s="9">
        <v>-100</v>
      </c>
    </row>
    <row r="38" spans="1:4" x14ac:dyDescent="0.25">
      <c r="A38" s="5" t="s">
        <v>568</v>
      </c>
      <c r="B38" s="9">
        <v>-500</v>
      </c>
    </row>
    <row r="39" spans="1:4" x14ac:dyDescent="0.25">
      <c r="A39" s="5" t="s">
        <v>571</v>
      </c>
      <c r="B39" s="9">
        <v>1500</v>
      </c>
    </row>
    <row r="40" spans="1:4" x14ac:dyDescent="0.25">
      <c r="A40" s="5" t="s">
        <v>581</v>
      </c>
      <c r="B40" s="9">
        <v>2000</v>
      </c>
    </row>
    <row r="41" spans="1:4" x14ac:dyDescent="0.25">
      <c r="A41" s="5" t="s">
        <v>43</v>
      </c>
      <c r="B41" s="9">
        <f>-Gemensamt!$D$563</f>
        <v>-215</v>
      </c>
    </row>
    <row r="42" spans="1:4" x14ac:dyDescent="0.25">
      <c r="A42" s="5" t="s">
        <v>610</v>
      </c>
      <c r="B42" s="9">
        <v>95</v>
      </c>
    </row>
    <row r="43" spans="1:4" x14ac:dyDescent="0.25">
      <c r="A43" s="5" t="s">
        <v>462</v>
      </c>
      <c r="B43" s="9">
        <v>25</v>
      </c>
    </row>
    <row r="44" spans="1:4" x14ac:dyDescent="0.25">
      <c r="A44" s="5" t="s">
        <v>620</v>
      </c>
      <c r="B44" s="9">
        <v>-100</v>
      </c>
    </row>
    <row r="45" spans="1:4" x14ac:dyDescent="0.25">
      <c r="A45" s="5" t="s">
        <v>494</v>
      </c>
      <c r="B45" s="9">
        <f>-Gemensamt!$D$741</f>
        <v>-972.80769230769226</v>
      </c>
    </row>
    <row r="46" spans="1:4" x14ac:dyDescent="0.25">
      <c r="A46" s="5" t="s">
        <v>24</v>
      </c>
      <c r="B46" s="9">
        <f>-Gemensamt!$D$776</f>
        <v>-389.05555555555554</v>
      </c>
    </row>
    <row r="47" spans="1:4" x14ac:dyDescent="0.25">
      <c r="A47" t="s">
        <v>657</v>
      </c>
      <c r="B47" s="9">
        <v>678</v>
      </c>
    </row>
    <row r="48" spans="1:4" x14ac:dyDescent="0.25">
      <c r="A48" s="5" t="s">
        <v>658</v>
      </c>
      <c r="B48" s="9">
        <f>-Gemensamt!$D$812</f>
        <v>-1335.5714285714287</v>
      </c>
    </row>
    <row r="49" spans="1:2" x14ac:dyDescent="0.25">
      <c r="A49" s="5" t="s">
        <v>661</v>
      </c>
      <c r="B49" s="9">
        <v>125</v>
      </c>
    </row>
    <row r="50" spans="1:2" x14ac:dyDescent="0.25">
      <c r="A50" s="5" t="s">
        <v>668</v>
      </c>
      <c r="B50" s="9">
        <v>-100</v>
      </c>
    </row>
    <row r="51" spans="1:2" x14ac:dyDescent="0.25">
      <c r="A51" s="5" t="s">
        <v>669</v>
      </c>
      <c r="B51" s="9">
        <v>2500</v>
      </c>
    </row>
    <row r="52" spans="1:2" x14ac:dyDescent="0.25">
      <c r="A52" s="5" t="s">
        <v>483</v>
      </c>
      <c r="B52" s="9">
        <f>-Gemensamt!$D$845</f>
        <v>-3132.48</v>
      </c>
    </row>
    <row r="53" spans="1:2" x14ac:dyDescent="0.25">
      <c r="A53" s="5" t="s">
        <v>698</v>
      </c>
      <c r="B53" s="9">
        <v>397</v>
      </c>
    </row>
    <row r="54" spans="1:2" x14ac:dyDescent="0.25">
      <c r="A54" s="5" t="s">
        <v>721</v>
      </c>
      <c r="B54" s="9">
        <v>-324</v>
      </c>
    </row>
    <row r="55" spans="1:2" x14ac:dyDescent="0.25">
      <c r="A55" s="5" t="s">
        <v>722</v>
      </c>
      <c r="B55" s="9">
        <v>-100</v>
      </c>
    </row>
    <row r="56" spans="1:2" x14ac:dyDescent="0.25">
      <c r="A56" s="5" t="s">
        <v>728</v>
      </c>
      <c r="B56" s="9">
        <v>568.70422969187644</v>
      </c>
    </row>
    <row r="57" spans="1:2" x14ac:dyDescent="0.25">
      <c r="A57" s="5" t="s">
        <v>494</v>
      </c>
      <c r="B57" s="9">
        <f>Gemensamt!$D$898</f>
        <v>-852</v>
      </c>
    </row>
    <row r="58" spans="1:2" x14ac:dyDescent="0.25">
      <c r="A58" s="5" t="s">
        <v>763</v>
      </c>
      <c r="B58" s="9">
        <v>500</v>
      </c>
    </row>
    <row r="59" spans="1:2" x14ac:dyDescent="0.25">
      <c r="A59" s="5" t="s">
        <v>774</v>
      </c>
      <c r="B59" s="9">
        <v>847</v>
      </c>
    </row>
    <row r="60" spans="1:2" x14ac:dyDescent="0.25">
      <c r="A60" s="5" t="s">
        <v>797</v>
      </c>
      <c r="B60" s="9">
        <v>-365</v>
      </c>
    </row>
    <row r="61" spans="1:2" x14ac:dyDescent="0.25">
      <c r="A61" s="5" t="s">
        <v>792</v>
      </c>
      <c r="B61" s="9">
        <f>Gemensamt!$D$969</f>
        <v>-1455</v>
      </c>
    </row>
    <row r="62" spans="1:2" x14ac:dyDescent="0.25">
      <c r="A62" s="5" t="s">
        <v>800</v>
      </c>
      <c r="B62" s="9">
        <v>1000</v>
      </c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7FBA8-3B6C-4293-A604-BA790734EAF7}">
  <sheetPr>
    <tabColor rgb="FF00B050"/>
  </sheetPr>
  <dimension ref="A1:D59"/>
  <sheetViews>
    <sheetView zoomScaleNormal="100" workbookViewId="0">
      <selection activeCell="B11" sqref="B1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165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 t="s">
        <v>722</v>
      </c>
      <c r="B6" s="9">
        <v>-100</v>
      </c>
    </row>
    <row r="7" spans="1:2" x14ac:dyDescent="0.25">
      <c r="A7" s="5" t="s">
        <v>494</v>
      </c>
      <c r="B7" s="9">
        <f>Gemensamt!$D$898</f>
        <v>-852</v>
      </c>
    </row>
    <row r="8" spans="1:2" x14ac:dyDescent="0.25">
      <c r="A8" s="5" t="s">
        <v>751</v>
      </c>
      <c r="B8" s="9">
        <v>853</v>
      </c>
    </row>
    <row r="9" spans="1:2" x14ac:dyDescent="0.25">
      <c r="A9" s="5" t="s">
        <v>774</v>
      </c>
      <c r="B9" s="9">
        <v>1485</v>
      </c>
    </row>
    <row r="10" spans="1:2" x14ac:dyDescent="0.25">
      <c r="A10" s="5" t="s">
        <v>797</v>
      </c>
      <c r="B10" s="9">
        <v>-365</v>
      </c>
    </row>
    <row r="11" spans="1:2" x14ac:dyDescent="0.25">
      <c r="A11" s="5" t="s">
        <v>792</v>
      </c>
      <c r="B11" s="9">
        <f>Gemensamt!$D$969</f>
        <v>-1455</v>
      </c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6E383-F72A-4DB8-8E0F-D365A35D4CDA}">
  <sheetPr>
    <tabColor rgb="FF00B050"/>
    <pageSetUpPr autoPageBreaks="0"/>
  </sheetPr>
  <dimension ref="A1:B100"/>
  <sheetViews>
    <sheetView workbookViewId="0">
      <selection activeCell="A51" sqref="A5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618.46199580797838</v>
      </c>
    </row>
    <row r="3" spans="1:2" ht="3.75" customHeight="1" x14ac:dyDescent="0.25">
      <c r="A3" s="1"/>
      <c r="B3" s="2"/>
    </row>
    <row r="4" spans="1:2" hidden="1" x14ac:dyDescent="0.25">
      <c r="A4" s="5" t="s">
        <v>282</v>
      </c>
      <c r="B4" s="8">
        <v>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289</v>
      </c>
      <c r="B6" s="8">
        <v>370</v>
      </c>
    </row>
    <row r="7" spans="1:2" hidden="1" x14ac:dyDescent="0.25">
      <c r="A7" s="5" t="s">
        <v>314</v>
      </c>
      <c r="B7" s="9">
        <v>-100</v>
      </c>
    </row>
    <row r="8" spans="1:2" hidden="1" x14ac:dyDescent="0.25">
      <c r="A8" s="5" t="s">
        <v>326</v>
      </c>
      <c r="B8" s="9">
        <v>-100</v>
      </c>
    </row>
    <row r="9" spans="1:2" hidden="1" x14ac:dyDescent="0.25">
      <c r="A9" s="5" t="s">
        <v>328</v>
      </c>
      <c r="B9" s="8">
        <v>650</v>
      </c>
    </row>
    <row r="10" spans="1:2" hidden="1" x14ac:dyDescent="0.25">
      <c r="A10" s="5" t="s">
        <v>360</v>
      </c>
      <c r="B10" s="9">
        <v>-100</v>
      </c>
    </row>
    <row r="11" spans="1:2" hidden="1" x14ac:dyDescent="0.25">
      <c r="A11" s="5" t="s">
        <v>379</v>
      </c>
      <c r="B11" s="9">
        <f>-Gemensamt!$M$155</f>
        <v>-1178.76</v>
      </c>
    </row>
    <row r="12" spans="1:2" hidden="1" x14ac:dyDescent="0.25">
      <c r="A12" s="5" t="s">
        <v>383</v>
      </c>
      <c r="B12" s="9">
        <v>2000</v>
      </c>
    </row>
    <row r="13" spans="1:2" hidden="1" x14ac:dyDescent="0.25">
      <c r="A13" s="5" t="s">
        <v>425</v>
      </c>
      <c r="B13" s="9">
        <v>-100</v>
      </c>
    </row>
    <row r="14" spans="1:2" hidden="1" x14ac:dyDescent="0.25">
      <c r="A14" s="5" t="s">
        <v>426</v>
      </c>
      <c r="B14" s="9">
        <v>128</v>
      </c>
    </row>
    <row r="15" spans="1:2" hidden="1" x14ac:dyDescent="0.25">
      <c r="A15" s="5" t="s">
        <v>451</v>
      </c>
      <c r="B15" s="9">
        <v>-973</v>
      </c>
    </row>
    <row r="16" spans="1:2" hidden="1" x14ac:dyDescent="0.25">
      <c r="A16" s="5" t="s">
        <v>461</v>
      </c>
      <c r="B16" s="9">
        <v>-1184</v>
      </c>
    </row>
    <row r="17" spans="1:2" hidden="1" x14ac:dyDescent="0.25">
      <c r="A17" s="5" t="s">
        <v>462</v>
      </c>
      <c r="B17" s="9">
        <v>450</v>
      </c>
    </row>
    <row r="18" spans="1:2" hidden="1" x14ac:dyDescent="0.25">
      <c r="A18" s="5" t="s">
        <v>464</v>
      </c>
      <c r="B18" s="9">
        <v>2000</v>
      </c>
    </row>
    <row r="19" spans="1:2" hidden="1" x14ac:dyDescent="0.25">
      <c r="A19" s="5" t="s">
        <v>473</v>
      </c>
      <c r="B19" s="9">
        <f>-Gemensamt!$E$358</f>
        <v>-83</v>
      </c>
    </row>
    <row r="20" spans="1:2" hidden="1" x14ac:dyDescent="0.25">
      <c r="A20" s="5" t="s">
        <v>481</v>
      </c>
      <c r="B20" s="9">
        <f>-Gemensamt!$E$291</f>
        <v>-57.689655172413794</v>
      </c>
    </row>
    <row r="21" spans="1:2" hidden="1" x14ac:dyDescent="0.25">
      <c r="A21" s="5" t="s">
        <v>326</v>
      </c>
      <c r="B21" s="9">
        <v>-103.4483</v>
      </c>
    </row>
    <row r="22" spans="1:2" hidden="1" x14ac:dyDescent="0.25">
      <c r="A22" s="5" t="s">
        <v>494</v>
      </c>
      <c r="B22" s="9">
        <f>-Gemensamt!$D$424</f>
        <v>-876.07692307692309</v>
      </c>
    </row>
    <row r="23" spans="1:2" hidden="1" x14ac:dyDescent="0.25">
      <c r="A23" s="5" t="s">
        <v>504</v>
      </c>
      <c r="B23" s="9">
        <v>-100</v>
      </c>
    </row>
    <row r="24" spans="1:2" hidden="1" x14ac:dyDescent="0.25">
      <c r="A24" s="5" t="s">
        <v>510</v>
      </c>
      <c r="B24" s="9">
        <f>-Gemensamt!$D$458</f>
        <v>-55</v>
      </c>
    </row>
    <row r="25" spans="1:2" hidden="1" x14ac:dyDescent="0.25">
      <c r="A25" s="5" t="s">
        <v>516</v>
      </c>
      <c r="B25" s="9">
        <f>-Gemensamt!$D$491</f>
        <v>-1278.4541666666667</v>
      </c>
    </row>
    <row r="26" spans="1:2" hidden="1" x14ac:dyDescent="0.25">
      <c r="A26" s="5" t="s">
        <v>519</v>
      </c>
      <c r="B26" s="9">
        <v>2000</v>
      </c>
    </row>
    <row r="27" spans="1:2" hidden="1" x14ac:dyDescent="0.25">
      <c r="A27" s="5" t="s">
        <v>531</v>
      </c>
      <c r="B27" s="9">
        <v>403</v>
      </c>
    </row>
    <row r="28" spans="1:2" hidden="1" x14ac:dyDescent="0.25">
      <c r="A28" s="5" t="s">
        <v>541</v>
      </c>
      <c r="B28" s="9">
        <v>1500</v>
      </c>
    </row>
    <row r="29" spans="1:2" hidden="1" x14ac:dyDescent="0.25">
      <c r="A29" s="5" t="s">
        <v>543</v>
      </c>
      <c r="B29" s="9">
        <f>-Gemensamt!$D$527</f>
        <v>-2715.1153846153848</v>
      </c>
    </row>
    <row r="30" spans="1:2" hidden="1" x14ac:dyDescent="0.25">
      <c r="A30" s="5" t="s">
        <v>548</v>
      </c>
      <c r="B30" s="9">
        <v>-365</v>
      </c>
    </row>
    <row r="31" spans="1:2" x14ac:dyDescent="0.25">
      <c r="A31" s="5" t="s">
        <v>550</v>
      </c>
      <c r="B31" s="9">
        <v>-100</v>
      </c>
    </row>
    <row r="32" spans="1:2" x14ac:dyDescent="0.25">
      <c r="A32" s="5" t="s">
        <v>564</v>
      </c>
      <c r="B32" s="9">
        <v>272</v>
      </c>
    </row>
    <row r="33" spans="1:2" x14ac:dyDescent="0.25">
      <c r="A33" s="5" t="s">
        <v>563</v>
      </c>
      <c r="B33" s="9">
        <v>1500</v>
      </c>
    </row>
    <row r="34" spans="1:2" x14ac:dyDescent="0.25">
      <c r="A34" s="5" t="s">
        <v>568</v>
      </c>
      <c r="B34" s="9">
        <v>-500</v>
      </c>
    </row>
    <row r="35" spans="1:2" x14ac:dyDescent="0.25">
      <c r="A35" s="5" t="s">
        <v>483</v>
      </c>
      <c r="B35" s="9">
        <f>-Gemensamt!$D$635</f>
        <v>-2314.705882352941</v>
      </c>
    </row>
    <row r="36" spans="1:2" x14ac:dyDescent="0.25">
      <c r="A36" s="5" t="s">
        <v>600</v>
      </c>
      <c r="B36" s="9">
        <v>1000</v>
      </c>
    </row>
    <row r="37" spans="1:2" x14ac:dyDescent="0.25">
      <c r="A37" s="5" t="s">
        <v>610</v>
      </c>
      <c r="B37" s="9">
        <v>280</v>
      </c>
    </row>
    <row r="38" spans="1:2" x14ac:dyDescent="0.25">
      <c r="A38" s="5" t="s">
        <v>620</v>
      </c>
      <c r="B38" s="9">
        <v>-100</v>
      </c>
    </row>
    <row r="39" spans="1:2" x14ac:dyDescent="0.25">
      <c r="A39" s="5" t="s">
        <v>627</v>
      </c>
      <c r="B39" s="9">
        <v>500</v>
      </c>
    </row>
    <row r="40" spans="1:2" x14ac:dyDescent="0.25">
      <c r="A40" s="5" t="s">
        <v>494</v>
      </c>
      <c r="B40" s="9">
        <f>-Gemensamt!$D$741</f>
        <v>-972.80769230769226</v>
      </c>
    </row>
    <row r="41" spans="1:2" x14ac:dyDescent="0.25">
      <c r="A41" s="5" t="s">
        <v>636</v>
      </c>
      <c r="B41" s="8">
        <v>1000</v>
      </c>
    </row>
    <row r="42" spans="1:2" x14ac:dyDescent="0.25">
      <c r="A42" t="s">
        <v>657</v>
      </c>
      <c r="B42" s="9">
        <v>1536</v>
      </c>
    </row>
    <row r="43" spans="1:2" x14ac:dyDescent="0.25">
      <c r="A43" s="5" t="s">
        <v>668</v>
      </c>
      <c r="B43" s="9">
        <v>-100</v>
      </c>
    </row>
    <row r="44" spans="1:2" x14ac:dyDescent="0.25">
      <c r="A44" s="5" t="s">
        <v>669</v>
      </c>
      <c r="B44" s="9">
        <v>1000</v>
      </c>
    </row>
    <row r="45" spans="1:2" x14ac:dyDescent="0.25">
      <c r="A45" s="5" t="s">
        <v>483</v>
      </c>
      <c r="B45" s="9">
        <f>-Gemensamt!$D$845</f>
        <v>-3132.48</v>
      </c>
    </row>
    <row r="46" spans="1:2" x14ac:dyDescent="0.25">
      <c r="A46" s="5" t="s">
        <v>696</v>
      </c>
      <c r="B46" s="9">
        <v>1000</v>
      </c>
    </row>
    <row r="47" spans="1:2" x14ac:dyDescent="0.25">
      <c r="A47" s="5" t="s">
        <v>698</v>
      </c>
      <c r="B47" s="9">
        <v>1360</v>
      </c>
    </row>
    <row r="48" spans="1:2" x14ac:dyDescent="0.25">
      <c r="A48" s="5" t="s">
        <v>721</v>
      </c>
      <c r="B48" s="9">
        <v>-324</v>
      </c>
    </row>
    <row r="49" spans="1:2" x14ac:dyDescent="0.25">
      <c r="A49" s="5" t="s">
        <v>722</v>
      </c>
      <c r="B49" s="9">
        <v>-100</v>
      </c>
    </row>
    <row r="50" spans="1:2" x14ac:dyDescent="0.25">
      <c r="A50" s="5" t="s">
        <v>494</v>
      </c>
      <c r="B50" s="9">
        <f>Gemensamt!$D$898</f>
        <v>-852</v>
      </c>
    </row>
    <row r="51" spans="1:2" x14ac:dyDescent="0.25">
      <c r="A51" s="5" t="s">
        <v>797</v>
      </c>
      <c r="B51" s="9">
        <v>-365</v>
      </c>
    </row>
    <row r="52" spans="1:2" x14ac:dyDescent="0.25">
      <c r="B52" s="9"/>
    </row>
    <row r="53" spans="1:2" x14ac:dyDescent="0.25">
      <c r="B53" s="9"/>
    </row>
    <row r="54" spans="1:2" x14ac:dyDescent="0.25">
      <c r="B54" s="9"/>
    </row>
    <row r="55" spans="1:2" x14ac:dyDescent="0.25">
      <c r="B55" s="9"/>
    </row>
    <row r="56" spans="1:2" x14ac:dyDescent="0.25">
      <c r="B56" s="9"/>
    </row>
    <row r="57" spans="1:2" x14ac:dyDescent="0.25">
      <c r="B57" s="9"/>
    </row>
    <row r="58" spans="1:2" x14ac:dyDescent="0.25">
      <c r="B58" s="9"/>
    </row>
    <row r="59" spans="1:2" x14ac:dyDescent="0.25">
      <c r="B59" s="9"/>
    </row>
    <row r="60" spans="1:2" x14ac:dyDescent="0.25">
      <c r="B60" s="9"/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B72"/>
  <sheetViews>
    <sheetView workbookViewId="0">
      <selection activeCell="A54" sqref="A54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6" max="6" width="17.1406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62.890567236549941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s="5" t="s">
        <v>314</v>
      </c>
      <c r="B8" s="9">
        <v>-100</v>
      </c>
    </row>
    <row r="9" spans="1:2" hidden="1" x14ac:dyDescent="0.25">
      <c r="A9" s="5" t="s">
        <v>326</v>
      </c>
      <c r="B9" s="9">
        <v>-100</v>
      </c>
    </row>
    <row r="10" spans="1:2" hidden="1" x14ac:dyDescent="0.25">
      <c r="A10" s="5" t="s">
        <v>328</v>
      </c>
      <c r="B10" s="8">
        <v>241</v>
      </c>
    </row>
    <row r="11" spans="1:2" hidden="1" x14ac:dyDescent="0.25">
      <c r="A11" s="5" t="s">
        <v>360</v>
      </c>
      <c r="B11" s="9">
        <v>-100</v>
      </c>
    </row>
    <row r="12" spans="1:2" hidden="1" x14ac:dyDescent="0.25">
      <c r="A12" s="5" t="s">
        <v>363</v>
      </c>
      <c r="B12" s="9">
        <v>1500</v>
      </c>
    </row>
    <row r="13" spans="1:2" hidden="1" x14ac:dyDescent="0.25">
      <c r="A13" s="5" t="s">
        <v>379</v>
      </c>
      <c r="B13" s="9">
        <f>-Gemensamt!$M$155</f>
        <v>-1178.76</v>
      </c>
    </row>
    <row r="14" spans="1:2" hidden="1" x14ac:dyDescent="0.25">
      <c r="A14" s="6" t="s">
        <v>406</v>
      </c>
      <c r="B14" s="9">
        <v>-67</v>
      </c>
    </row>
    <row r="15" spans="1:2" hidden="1" x14ac:dyDescent="0.25">
      <c r="A15" s="5" t="s">
        <v>410</v>
      </c>
      <c r="B15" s="9">
        <v>1500</v>
      </c>
    </row>
    <row r="16" spans="1:2" hidden="1" x14ac:dyDescent="0.25">
      <c r="A16" s="5" t="s">
        <v>425</v>
      </c>
      <c r="B16" s="9">
        <v>-100</v>
      </c>
    </row>
    <row r="17" spans="1:2" hidden="1" x14ac:dyDescent="0.25">
      <c r="A17" s="5" t="s">
        <v>445</v>
      </c>
      <c r="B17" s="9">
        <v>-228</v>
      </c>
    </row>
    <row r="18" spans="1:2" hidden="1" x14ac:dyDescent="0.25">
      <c r="A18" s="5" t="s">
        <v>451</v>
      </c>
      <c r="B18" s="9">
        <v>-973</v>
      </c>
    </row>
    <row r="19" spans="1:2" hidden="1" x14ac:dyDescent="0.25">
      <c r="A19" s="5" t="s">
        <v>461</v>
      </c>
      <c r="B19" s="9">
        <v>-1184</v>
      </c>
    </row>
    <row r="20" spans="1:2" hidden="1" x14ac:dyDescent="0.25">
      <c r="A20" s="5" t="s">
        <v>464</v>
      </c>
      <c r="B20" s="9">
        <v>1500</v>
      </c>
    </row>
    <row r="21" spans="1:2" hidden="1" x14ac:dyDescent="0.25">
      <c r="A21" s="5" t="s">
        <v>473</v>
      </c>
      <c r="B21" s="9">
        <f>-Gemensamt!$E$358</f>
        <v>-83</v>
      </c>
    </row>
    <row r="22" spans="1:2" hidden="1" x14ac:dyDescent="0.25">
      <c r="A22" s="5" t="s">
        <v>481</v>
      </c>
      <c r="B22" s="9">
        <f>-Gemensamt!$E$291</f>
        <v>-57.689655172413794</v>
      </c>
    </row>
    <row r="23" spans="1:2" hidden="1" x14ac:dyDescent="0.25">
      <c r="A23" s="5" t="s">
        <v>326</v>
      </c>
      <c r="B23" s="9">
        <v>-103.4483</v>
      </c>
    </row>
    <row r="24" spans="1:2" hidden="1" x14ac:dyDescent="0.25">
      <c r="A24" s="5" t="s">
        <v>494</v>
      </c>
      <c r="B24" s="9">
        <f>-Gemensamt!$D$424</f>
        <v>-876.07692307692309</v>
      </c>
    </row>
    <row r="25" spans="1:2" hidden="1" x14ac:dyDescent="0.25">
      <c r="A25" s="5" t="s">
        <v>504</v>
      </c>
      <c r="B25" s="9">
        <v>-100</v>
      </c>
    </row>
    <row r="26" spans="1:2" hidden="1" x14ac:dyDescent="0.25">
      <c r="A26" s="5" t="s">
        <v>510</v>
      </c>
      <c r="B26" s="9">
        <f>-Gemensamt!$D$458</f>
        <v>-55</v>
      </c>
    </row>
    <row r="27" spans="1:2" hidden="1" x14ac:dyDescent="0.25">
      <c r="A27" s="5" t="s">
        <v>515</v>
      </c>
      <c r="B27" s="9">
        <v>1500</v>
      </c>
    </row>
    <row r="28" spans="1:2" hidden="1" x14ac:dyDescent="0.25">
      <c r="A28" s="5" t="s">
        <v>516</v>
      </c>
      <c r="B28" s="9">
        <f>-Gemensamt!$D$491</f>
        <v>-1278.4541666666667</v>
      </c>
    </row>
    <row r="29" spans="1:2" hidden="1" x14ac:dyDescent="0.25">
      <c r="A29" s="5" t="s">
        <v>531</v>
      </c>
      <c r="B29" s="9">
        <v>223</v>
      </c>
    </row>
    <row r="30" spans="1:2" hidden="1" x14ac:dyDescent="0.25">
      <c r="A30" s="5" t="s">
        <v>540</v>
      </c>
      <c r="B30" s="9">
        <v>3000</v>
      </c>
    </row>
    <row r="31" spans="1:2" hidden="1" x14ac:dyDescent="0.25">
      <c r="A31" s="5" t="s">
        <v>543</v>
      </c>
      <c r="B31" s="9">
        <f>-Gemensamt!$D$527</f>
        <v>-2715.1153846153848</v>
      </c>
    </row>
    <row r="32" spans="1:2" hidden="1" x14ac:dyDescent="0.25">
      <c r="A32" s="5" t="s">
        <v>548</v>
      </c>
      <c r="B32" s="9">
        <v>-365</v>
      </c>
    </row>
    <row r="33" spans="1:2" x14ac:dyDescent="0.25">
      <c r="A33" s="5" t="s">
        <v>550</v>
      </c>
      <c r="B33" s="9">
        <v>-100</v>
      </c>
    </row>
    <row r="34" spans="1:2" x14ac:dyDescent="0.25">
      <c r="A34" s="5" t="s">
        <v>568</v>
      </c>
      <c r="B34" s="9">
        <v>-500</v>
      </c>
    </row>
    <row r="35" spans="1:2" x14ac:dyDescent="0.25">
      <c r="A35" s="5" t="s">
        <v>572</v>
      </c>
      <c r="B35" s="9">
        <v>1000</v>
      </c>
    </row>
    <row r="36" spans="1:2" x14ac:dyDescent="0.25">
      <c r="A36" s="5" t="s">
        <v>589</v>
      </c>
      <c r="B36" s="9">
        <v>0</v>
      </c>
    </row>
    <row r="37" spans="1:2" x14ac:dyDescent="0.25">
      <c r="A37" s="5" t="s">
        <v>595</v>
      </c>
      <c r="B37" s="9">
        <v>1500</v>
      </c>
    </row>
    <row r="38" spans="1:2" x14ac:dyDescent="0.25">
      <c r="A38" s="5" t="s">
        <v>483</v>
      </c>
      <c r="B38" s="9">
        <f>-Gemensamt!$D$635</f>
        <v>-2314.705882352941</v>
      </c>
    </row>
    <row r="39" spans="1:2" x14ac:dyDescent="0.25">
      <c r="A39" s="5" t="s">
        <v>43</v>
      </c>
      <c r="B39" s="9">
        <f>-Gemensamt!$D$563</f>
        <v>-215</v>
      </c>
    </row>
    <row r="40" spans="1:2" x14ac:dyDescent="0.25">
      <c r="A40" s="5" t="s">
        <v>610</v>
      </c>
      <c r="B40" s="9">
        <v>391</v>
      </c>
    </row>
    <row r="41" spans="1:2" x14ac:dyDescent="0.25">
      <c r="A41" s="5" t="s">
        <v>620</v>
      </c>
      <c r="B41" s="9">
        <v>-100</v>
      </c>
    </row>
    <row r="42" spans="1:2" x14ac:dyDescent="0.25">
      <c r="A42" s="5" t="s">
        <v>635</v>
      </c>
      <c r="B42" s="8">
        <v>1000</v>
      </c>
    </row>
    <row r="43" spans="1:2" x14ac:dyDescent="0.25">
      <c r="A43" s="5" t="s">
        <v>494</v>
      </c>
      <c r="B43" s="9">
        <f>-Gemensamt!$D$741</f>
        <v>-972.80769230769226</v>
      </c>
    </row>
    <row r="44" spans="1:2" x14ac:dyDescent="0.25">
      <c r="A44" s="5" t="s">
        <v>640</v>
      </c>
      <c r="B44" s="8">
        <v>1000</v>
      </c>
    </row>
    <row r="45" spans="1:2" x14ac:dyDescent="0.25">
      <c r="A45" s="5" t="s">
        <v>658</v>
      </c>
      <c r="B45" s="9">
        <f>-Gemensamt!$D$812</f>
        <v>-1335.5714285714287</v>
      </c>
    </row>
    <row r="46" spans="1:2" x14ac:dyDescent="0.25">
      <c r="A46" s="5" t="s">
        <v>663</v>
      </c>
      <c r="B46" s="9">
        <v>1500</v>
      </c>
    </row>
    <row r="47" spans="1:2" x14ac:dyDescent="0.25">
      <c r="A47" s="5" t="s">
        <v>668</v>
      </c>
      <c r="B47" s="9">
        <v>-100</v>
      </c>
    </row>
    <row r="48" spans="1:2" x14ac:dyDescent="0.25">
      <c r="A48" s="5" t="s">
        <v>483</v>
      </c>
      <c r="B48" s="9">
        <f>-Gemensamt!$D$845</f>
        <v>-3132.48</v>
      </c>
    </row>
    <row r="49" spans="1:2" x14ac:dyDescent="0.25">
      <c r="A49" s="5" t="s">
        <v>679</v>
      </c>
      <c r="B49" s="9">
        <v>3000</v>
      </c>
    </row>
    <row r="50" spans="1:2" x14ac:dyDescent="0.25">
      <c r="A50" s="5" t="s">
        <v>721</v>
      </c>
      <c r="B50" s="9">
        <v>-324</v>
      </c>
    </row>
    <row r="51" spans="1:2" x14ac:dyDescent="0.25">
      <c r="A51" s="5" t="s">
        <v>722</v>
      </c>
      <c r="B51" s="9">
        <v>-100</v>
      </c>
    </row>
    <row r="52" spans="1:2" x14ac:dyDescent="0.25">
      <c r="A52" s="5" t="s">
        <v>494</v>
      </c>
      <c r="B52" s="9">
        <f>Gemensamt!$D$898</f>
        <v>-852</v>
      </c>
    </row>
    <row r="53" spans="1:2" x14ac:dyDescent="0.25">
      <c r="A53" s="5" t="s">
        <v>754</v>
      </c>
      <c r="B53" s="9">
        <v>1000</v>
      </c>
    </row>
    <row r="54" spans="1:2" x14ac:dyDescent="0.25">
      <c r="A54" s="5" t="s">
        <v>797</v>
      </c>
      <c r="B54" s="9">
        <v>-365</v>
      </c>
    </row>
    <row r="55" spans="1:2" x14ac:dyDescent="0.25">
      <c r="B55" s="9"/>
    </row>
    <row r="56" spans="1:2" x14ac:dyDescent="0.25">
      <c r="B56" s="9"/>
    </row>
    <row r="57" spans="1:2" x14ac:dyDescent="0.25">
      <c r="B57" s="9"/>
    </row>
    <row r="58" spans="1:2" x14ac:dyDescent="0.25">
      <c r="B58" s="9"/>
    </row>
    <row r="59" spans="1:2" x14ac:dyDescent="0.25">
      <c r="B59" s="9"/>
    </row>
    <row r="60" spans="1:2" x14ac:dyDescent="0.25">
      <c r="B60" s="9"/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5761A-DA20-48A3-930B-B9B5403691C2}">
  <sheetPr>
    <tabColor rgb="FF00B050"/>
  </sheetPr>
  <dimension ref="A1:D59"/>
  <sheetViews>
    <sheetView zoomScaleNormal="100" workbookViewId="0">
      <selection activeCell="B12" sqref="B1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188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 t="s">
        <v>722</v>
      </c>
      <c r="B6" s="9">
        <v>-100</v>
      </c>
    </row>
    <row r="7" spans="1:2" x14ac:dyDescent="0.25">
      <c r="A7" s="5" t="s">
        <v>494</v>
      </c>
      <c r="B7" s="9">
        <f>Gemensamt!$D$898</f>
        <v>-852</v>
      </c>
    </row>
    <row r="8" spans="1:2" x14ac:dyDescent="0.25">
      <c r="A8" s="5" t="s">
        <v>746</v>
      </c>
      <c r="B8" s="9">
        <v>800</v>
      </c>
    </row>
    <row r="9" spans="1:2" x14ac:dyDescent="0.25">
      <c r="A9" s="5" t="s">
        <v>774</v>
      </c>
      <c r="B9" s="9">
        <v>561</v>
      </c>
    </row>
    <row r="10" spans="1:2" x14ac:dyDescent="0.25">
      <c r="A10" s="5" t="s">
        <v>797</v>
      </c>
      <c r="B10" s="9">
        <v>-365</v>
      </c>
    </row>
    <row r="11" spans="1:2" x14ac:dyDescent="0.25">
      <c r="A11" s="5" t="s">
        <v>783</v>
      </c>
      <c r="B11" s="9">
        <v>1000</v>
      </c>
    </row>
    <row r="12" spans="1:2" x14ac:dyDescent="0.25">
      <c r="A12" s="5" t="s">
        <v>792</v>
      </c>
      <c r="B12" s="9">
        <f>Gemensamt!$D$969</f>
        <v>-1455</v>
      </c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B71"/>
  <sheetViews>
    <sheetView workbookViewId="0">
      <selection activeCell="B57" sqref="B57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SUM(B4:B71)</f>
        <v>1056.2816876847287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t="s">
        <v>289</v>
      </c>
      <c r="B8" s="9">
        <v>1332</v>
      </c>
    </row>
    <row r="9" spans="1:2" hidden="1" x14ac:dyDescent="0.25">
      <c r="A9" s="5" t="s">
        <v>314</v>
      </c>
      <c r="B9" s="9">
        <v>-100</v>
      </c>
    </row>
    <row r="10" spans="1:2" hidden="1" x14ac:dyDescent="0.25">
      <c r="A10" s="5" t="s">
        <v>326</v>
      </c>
      <c r="B10" s="9">
        <v>-100</v>
      </c>
    </row>
    <row r="11" spans="1:2" hidden="1" x14ac:dyDescent="0.25">
      <c r="A11" s="5" t="s">
        <v>328</v>
      </c>
      <c r="B11" s="8">
        <v>834</v>
      </c>
    </row>
    <row r="12" spans="1:2" hidden="1" x14ac:dyDescent="0.25">
      <c r="A12" s="5" t="s">
        <v>360</v>
      </c>
      <c r="B12" s="9">
        <v>-100</v>
      </c>
    </row>
    <row r="13" spans="1:2" hidden="1" x14ac:dyDescent="0.25">
      <c r="A13" s="5" t="s">
        <v>379</v>
      </c>
      <c r="B13" s="9">
        <f>-Gemensamt!$M$155</f>
        <v>-1178.76</v>
      </c>
    </row>
    <row r="14" spans="1:2" hidden="1" x14ac:dyDescent="0.25">
      <c r="A14" s="6" t="s">
        <v>406</v>
      </c>
      <c r="B14" s="9">
        <v>-67</v>
      </c>
    </row>
    <row r="15" spans="1:2" hidden="1" x14ac:dyDescent="0.25">
      <c r="A15" s="5" t="s">
        <v>412</v>
      </c>
      <c r="B15" s="9">
        <v>400</v>
      </c>
    </row>
    <row r="16" spans="1:2" hidden="1" x14ac:dyDescent="0.25">
      <c r="A16" s="5" t="s">
        <v>425</v>
      </c>
      <c r="B16" s="9">
        <v>-100</v>
      </c>
    </row>
    <row r="17" spans="1:2" hidden="1" x14ac:dyDescent="0.25">
      <c r="A17" s="5" t="s">
        <v>426</v>
      </c>
      <c r="B17" s="9">
        <v>1036</v>
      </c>
    </row>
    <row r="18" spans="1:2" hidden="1" x14ac:dyDescent="0.25">
      <c r="A18" s="5" t="s">
        <v>445</v>
      </c>
      <c r="B18" s="9">
        <v>-114</v>
      </c>
    </row>
    <row r="19" spans="1:2" hidden="1" x14ac:dyDescent="0.25">
      <c r="A19" s="5" t="s">
        <v>451</v>
      </c>
      <c r="B19" s="9">
        <v>-973</v>
      </c>
    </row>
    <row r="20" spans="1:2" hidden="1" x14ac:dyDescent="0.25">
      <c r="A20" s="5" t="s">
        <v>462</v>
      </c>
      <c r="B20" s="9">
        <v>750</v>
      </c>
    </row>
    <row r="21" spans="1:2" hidden="1" x14ac:dyDescent="0.25">
      <c r="A21" s="5" t="s">
        <v>481</v>
      </c>
      <c r="B21" s="9">
        <f>-Gemensamt!$E$291</f>
        <v>-57.689655172413794</v>
      </c>
    </row>
    <row r="22" spans="1:2" hidden="1" x14ac:dyDescent="0.25">
      <c r="A22" s="5" t="s">
        <v>483</v>
      </c>
      <c r="B22" s="9">
        <f>-Gemensamt!$E$391</f>
        <v>-1616.1333333333334</v>
      </c>
    </row>
    <row r="23" spans="1:2" hidden="1" x14ac:dyDescent="0.25">
      <c r="A23" s="5" t="s">
        <v>326</v>
      </c>
      <c r="B23" s="9">
        <v>-103.4483</v>
      </c>
    </row>
    <row r="24" spans="1:2" hidden="1" x14ac:dyDescent="0.25">
      <c r="A24" s="5" t="s">
        <v>494</v>
      </c>
      <c r="B24" s="9">
        <f>-Gemensamt!$D$424</f>
        <v>-876.07692307692309</v>
      </c>
    </row>
    <row r="25" spans="1:2" hidden="1" x14ac:dyDescent="0.25">
      <c r="A25" s="5" t="s">
        <v>504</v>
      </c>
      <c r="B25" s="9">
        <v>-100</v>
      </c>
    </row>
    <row r="26" spans="1:2" hidden="1" x14ac:dyDescent="0.25">
      <c r="A26" s="5" t="s">
        <v>503</v>
      </c>
      <c r="B26" s="9">
        <v>1500</v>
      </c>
    </row>
    <row r="27" spans="1:2" hidden="1" x14ac:dyDescent="0.25">
      <c r="A27" s="5" t="s">
        <v>510</v>
      </c>
      <c r="B27" s="9">
        <f>-Gemensamt!$D$458</f>
        <v>-55</v>
      </c>
    </row>
    <row r="28" spans="1:2" hidden="1" x14ac:dyDescent="0.25">
      <c r="A28" s="5" t="s">
        <v>516</v>
      </c>
      <c r="B28" s="9">
        <f>-Gemensamt!$D$491</f>
        <v>-1278.4541666666667</v>
      </c>
    </row>
    <row r="29" spans="1:2" hidden="1" x14ac:dyDescent="0.25">
      <c r="A29" s="5" t="s">
        <v>519</v>
      </c>
      <c r="B29" s="9">
        <v>684</v>
      </c>
    </row>
    <row r="30" spans="1:2" hidden="1" x14ac:dyDescent="0.25">
      <c r="A30" s="5" t="s">
        <v>531</v>
      </c>
      <c r="B30" s="9">
        <v>2495</v>
      </c>
    </row>
    <row r="31" spans="1:2" hidden="1" x14ac:dyDescent="0.25">
      <c r="A31" s="5" t="s">
        <v>543</v>
      </c>
      <c r="B31" s="9">
        <f>-Gemensamt!$D$527</f>
        <v>-2715.1153846153848</v>
      </c>
    </row>
    <row r="32" spans="1:2" hidden="1" x14ac:dyDescent="0.25">
      <c r="A32" s="5" t="s">
        <v>548</v>
      </c>
      <c r="B32" s="9">
        <v>-365</v>
      </c>
    </row>
    <row r="33" spans="1:2" x14ac:dyDescent="0.25">
      <c r="A33" s="5" t="s">
        <v>550</v>
      </c>
      <c r="B33" s="9">
        <v>-100</v>
      </c>
    </row>
    <row r="34" spans="1:2" x14ac:dyDescent="0.25">
      <c r="A34" s="5" t="s">
        <v>562</v>
      </c>
      <c r="B34" s="9">
        <v>1200</v>
      </c>
    </row>
    <row r="35" spans="1:2" x14ac:dyDescent="0.25">
      <c r="A35" s="5" t="s">
        <v>568</v>
      </c>
      <c r="B35" s="9">
        <v>-500</v>
      </c>
    </row>
    <row r="36" spans="1:2" x14ac:dyDescent="0.25">
      <c r="A36" s="5" t="s">
        <v>589</v>
      </c>
      <c r="B36" s="9">
        <f>-Gemensamt!$D$599</f>
        <v>-1553.1814285714283</v>
      </c>
    </row>
    <row r="37" spans="1:2" x14ac:dyDescent="0.25">
      <c r="A37" s="5" t="s">
        <v>596</v>
      </c>
      <c r="B37" s="9">
        <v>1077</v>
      </c>
    </row>
    <row r="38" spans="1:2" x14ac:dyDescent="0.25">
      <c r="A38" s="5" t="s">
        <v>43</v>
      </c>
      <c r="B38" s="9">
        <f>-Gemensamt!$D$563</f>
        <v>-215</v>
      </c>
    </row>
    <row r="39" spans="1:2" x14ac:dyDescent="0.25">
      <c r="A39" s="5" t="s">
        <v>607</v>
      </c>
      <c r="B39" s="9">
        <v>1000</v>
      </c>
    </row>
    <row r="40" spans="1:2" x14ac:dyDescent="0.25">
      <c r="A40" s="5" t="s">
        <v>610</v>
      </c>
      <c r="B40" s="9">
        <v>1280</v>
      </c>
    </row>
    <row r="41" spans="1:2" x14ac:dyDescent="0.25">
      <c r="A41" s="5" t="s">
        <v>462</v>
      </c>
      <c r="B41" s="9">
        <v>113</v>
      </c>
    </row>
    <row r="42" spans="1:2" x14ac:dyDescent="0.25">
      <c r="A42" s="5" t="s">
        <v>620</v>
      </c>
      <c r="B42" s="9">
        <v>-100</v>
      </c>
    </row>
    <row r="43" spans="1:2" x14ac:dyDescent="0.25">
      <c r="A43" s="5" t="s">
        <v>494</v>
      </c>
      <c r="B43" s="9">
        <f>-Gemensamt!$D$741</f>
        <v>-972.80769230769226</v>
      </c>
    </row>
    <row r="44" spans="1:2" x14ac:dyDescent="0.25">
      <c r="A44" t="s">
        <v>657</v>
      </c>
      <c r="B44" s="9">
        <v>1155</v>
      </c>
    </row>
    <row r="45" spans="1:2" x14ac:dyDescent="0.25">
      <c r="A45" s="5" t="s">
        <v>658</v>
      </c>
      <c r="B45" s="9">
        <f>-Gemensamt!$D$812</f>
        <v>-1335.5714285714287</v>
      </c>
    </row>
    <row r="46" spans="1:2" x14ac:dyDescent="0.25">
      <c r="A46" s="5" t="s">
        <v>668</v>
      </c>
      <c r="B46" s="9">
        <v>-100</v>
      </c>
    </row>
    <row r="47" spans="1:2" x14ac:dyDescent="0.25">
      <c r="A47" s="5" t="s">
        <v>669</v>
      </c>
      <c r="B47" s="9">
        <v>2500</v>
      </c>
    </row>
    <row r="48" spans="1:2" x14ac:dyDescent="0.25">
      <c r="A48" s="5" t="s">
        <v>483</v>
      </c>
      <c r="B48" s="9">
        <f>-Gemensamt!$D$845</f>
        <v>-3132.48</v>
      </c>
    </row>
    <row r="49" spans="1:2" x14ac:dyDescent="0.25">
      <c r="A49" s="5" t="s">
        <v>678</v>
      </c>
      <c r="B49" s="9">
        <v>1000</v>
      </c>
    </row>
    <row r="50" spans="1:2" x14ac:dyDescent="0.25">
      <c r="A50" s="5" t="s">
        <v>688</v>
      </c>
      <c r="B50" s="9">
        <f>Gemensamt!D829</f>
        <v>1707</v>
      </c>
    </row>
    <row r="51" spans="1:2" x14ac:dyDescent="0.25">
      <c r="A51" s="5" t="s">
        <v>698</v>
      </c>
      <c r="B51" s="9">
        <v>658</v>
      </c>
    </row>
    <row r="52" spans="1:2" x14ac:dyDescent="0.25">
      <c r="A52" s="5" t="s">
        <v>721</v>
      </c>
      <c r="B52" s="9">
        <v>-324</v>
      </c>
    </row>
    <row r="53" spans="1:2" x14ac:dyDescent="0.25">
      <c r="A53" s="5" t="s">
        <v>722</v>
      </c>
      <c r="B53" s="9">
        <v>-100</v>
      </c>
    </row>
    <row r="54" spans="1:2" x14ac:dyDescent="0.25">
      <c r="A54" s="5" t="s">
        <v>494</v>
      </c>
      <c r="B54" s="9">
        <f>Gemensamt!$D$898</f>
        <v>-852</v>
      </c>
    </row>
    <row r="55" spans="1:2" x14ac:dyDescent="0.25">
      <c r="A55" s="5" t="s">
        <v>774</v>
      </c>
      <c r="B55" s="9">
        <v>1056</v>
      </c>
    </row>
    <row r="56" spans="1:2" x14ac:dyDescent="0.25">
      <c r="A56" s="5" t="s">
        <v>797</v>
      </c>
      <c r="B56" s="9">
        <v>-365</v>
      </c>
    </row>
    <row r="57" spans="1:2" x14ac:dyDescent="0.25">
      <c r="A57" s="5" t="s">
        <v>792</v>
      </c>
      <c r="B57" s="9">
        <f>Gemensamt!$D$969</f>
        <v>-1455</v>
      </c>
    </row>
    <row r="58" spans="1:2" x14ac:dyDescent="0.25">
      <c r="B58" s="9"/>
    </row>
    <row r="59" spans="1:2" x14ac:dyDescent="0.25">
      <c r="B59" s="9"/>
    </row>
    <row r="60" spans="1:2" x14ac:dyDescent="0.25">
      <c r="B60" s="9"/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B75"/>
  <sheetViews>
    <sheetView workbookViewId="0">
      <selection activeCell="B61" sqref="B6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SUM(B4:B75)</f>
        <v>731.22613212917304</v>
      </c>
    </row>
    <row r="3" spans="1:2" ht="3.75" customHeight="1" x14ac:dyDescent="0.25">
      <c r="A3" s="1"/>
      <c r="B3" s="2"/>
    </row>
    <row r="4" spans="1:2" hidden="1" x14ac:dyDescent="0.25">
      <c r="A4" s="6" t="s">
        <v>182</v>
      </c>
      <c r="B4" s="9">
        <v>296</v>
      </c>
    </row>
    <row r="5" spans="1:2" hidden="1" x14ac:dyDescent="0.25">
      <c r="A5" s="5" t="s">
        <v>193</v>
      </c>
      <c r="B5" s="9">
        <v>-100</v>
      </c>
    </row>
    <row r="6" spans="1:2" hidden="1" x14ac:dyDescent="0.25">
      <c r="A6" s="5" t="s">
        <v>208</v>
      </c>
      <c r="B6" s="9">
        <v>1100</v>
      </c>
    </row>
    <row r="7" spans="1:2" hidden="1" x14ac:dyDescent="0.25">
      <c r="A7" s="6" t="s">
        <v>214</v>
      </c>
      <c r="B7" s="9">
        <v>-961</v>
      </c>
    </row>
    <row r="8" spans="1:2" hidden="1" x14ac:dyDescent="0.25">
      <c r="A8" s="5" t="s">
        <v>227</v>
      </c>
      <c r="B8" s="9">
        <v>-100</v>
      </c>
    </row>
    <row r="9" spans="1:2" hidden="1" x14ac:dyDescent="0.25">
      <c r="A9" s="5" t="s">
        <v>228</v>
      </c>
      <c r="B9" s="9">
        <v>1000</v>
      </c>
    </row>
    <row r="10" spans="1:2" hidden="1" x14ac:dyDescent="0.25">
      <c r="A10" s="5" t="s">
        <v>262</v>
      </c>
      <c r="B10" s="9">
        <v>-846</v>
      </c>
    </row>
    <row r="11" spans="1:2" hidden="1" x14ac:dyDescent="0.25">
      <c r="A11" s="5" t="s">
        <v>269</v>
      </c>
      <c r="B11" s="9">
        <v>-270</v>
      </c>
    </row>
    <row r="12" spans="1:2" hidden="1" x14ac:dyDescent="0.25">
      <c r="A12" t="s">
        <v>289</v>
      </c>
      <c r="B12" s="9">
        <v>1776</v>
      </c>
    </row>
    <row r="13" spans="1:2" hidden="1" x14ac:dyDescent="0.25">
      <c r="A13" s="5" t="s">
        <v>311</v>
      </c>
      <c r="B13" s="9">
        <v>37</v>
      </c>
    </row>
    <row r="14" spans="1:2" hidden="1" x14ac:dyDescent="0.25">
      <c r="A14" s="5" t="s">
        <v>314</v>
      </c>
      <c r="B14" s="9">
        <v>-100</v>
      </c>
    </row>
    <row r="15" spans="1:2" hidden="1" x14ac:dyDescent="0.25">
      <c r="A15" s="5" t="s">
        <v>318</v>
      </c>
      <c r="B15" s="9">
        <v>961</v>
      </c>
    </row>
    <row r="16" spans="1:2" hidden="1" x14ac:dyDescent="0.25">
      <c r="A16" s="5" t="s">
        <v>326</v>
      </c>
      <c r="B16" s="9">
        <v>-100</v>
      </c>
    </row>
    <row r="17" spans="1:2" hidden="1" x14ac:dyDescent="0.25">
      <c r="A17" s="5" t="s">
        <v>328</v>
      </c>
      <c r="B17" s="8">
        <v>1629</v>
      </c>
    </row>
    <row r="18" spans="1:2" hidden="1" x14ac:dyDescent="0.25">
      <c r="A18" s="5" t="s">
        <v>360</v>
      </c>
      <c r="B18" s="9">
        <v>-100</v>
      </c>
    </row>
    <row r="19" spans="1:2" hidden="1" x14ac:dyDescent="0.25">
      <c r="A19" s="5" t="s">
        <v>379</v>
      </c>
      <c r="B19" s="9">
        <f>-Gemensamt!$M$155</f>
        <v>-1178.76</v>
      </c>
    </row>
    <row r="20" spans="1:2" hidden="1" x14ac:dyDescent="0.25">
      <c r="A20" s="6" t="s">
        <v>406</v>
      </c>
      <c r="B20" s="9">
        <v>-67</v>
      </c>
    </row>
    <row r="21" spans="1:2" hidden="1" x14ac:dyDescent="0.25">
      <c r="A21" s="5" t="s">
        <v>425</v>
      </c>
      <c r="B21" s="9">
        <v>-100</v>
      </c>
    </row>
    <row r="22" spans="1:2" hidden="1" x14ac:dyDescent="0.25">
      <c r="A22" s="5" t="s">
        <v>426</v>
      </c>
      <c r="B22" s="9">
        <v>693</v>
      </c>
    </row>
    <row r="23" spans="1:2" hidden="1" x14ac:dyDescent="0.25">
      <c r="A23" s="5" t="s">
        <v>445</v>
      </c>
      <c r="B23" s="9">
        <v>-228</v>
      </c>
    </row>
    <row r="24" spans="1:2" hidden="1" x14ac:dyDescent="0.25">
      <c r="A24" s="5" t="s">
        <v>451</v>
      </c>
      <c r="B24" s="9">
        <v>-973</v>
      </c>
    </row>
    <row r="25" spans="1:2" hidden="1" x14ac:dyDescent="0.25">
      <c r="A25" s="5" t="s">
        <v>481</v>
      </c>
      <c r="B25" s="9">
        <f>-Gemensamt!$E$291</f>
        <v>-57.689655172413794</v>
      </c>
    </row>
    <row r="26" spans="1:2" hidden="1" x14ac:dyDescent="0.25">
      <c r="A26" s="5" t="s">
        <v>483</v>
      </c>
      <c r="B26" s="9">
        <f>-Gemensamt!$E$391</f>
        <v>-1616.1333333333334</v>
      </c>
    </row>
    <row r="27" spans="1:2" hidden="1" x14ac:dyDescent="0.25">
      <c r="A27" s="5" t="s">
        <v>326</v>
      </c>
      <c r="B27" s="9">
        <v>-103.4483</v>
      </c>
    </row>
    <row r="28" spans="1:2" hidden="1" x14ac:dyDescent="0.25">
      <c r="A28" s="5" t="s">
        <v>494</v>
      </c>
      <c r="B28" s="9">
        <f>-Gemensamt!$D$424</f>
        <v>-876.07692307692309</v>
      </c>
    </row>
    <row r="29" spans="1:2" hidden="1" x14ac:dyDescent="0.25">
      <c r="A29" s="5" t="s">
        <v>504</v>
      </c>
      <c r="B29" s="9">
        <v>-100</v>
      </c>
    </row>
    <row r="30" spans="1:2" hidden="1" x14ac:dyDescent="0.25">
      <c r="A30" s="5" t="s">
        <v>509</v>
      </c>
      <c r="B30" s="9">
        <v>1100</v>
      </c>
    </row>
    <row r="31" spans="1:2" hidden="1" x14ac:dyDescent="0.25">
      <c r="A31" s="5" t="s">
        <v>510</v>
      </c>
      <c r="B31" s="9">
        <f>-Gemensamt!$D$458</f>
        <v>-55</v>
      </c>
    </row>
    <row r="32" spans="1:2" hidden="1" x14ac:dyDescent="0.25">
      <c r="A32" s="5" t="s">
        <v>516</v>
      </c>
      <c r="B32" s="9">
        <f>-Gemensamt!$D$491</f>
        <v>-1278.4541666666667</v>
      </c>
    </row>
    <row r="33" spans="1:2" hidden="1" x14ac:dyDescent="0.25">
      <c r="A33" s="5" t="s">
        <v>527</v>
      </c>
      <c r="B33" s="9">
        <v>1500</v>
      </c>
    </row>
    <row r="34" spans="1:2" hidden="1" x14ac:dyDescent="0.25">
      <c r="A34" s="5" t="s">
        <v>531</v>
      </c>
      <c r="B34" s="9">
        <v>706</v>
      </c>
    </row>
    <row r="35" spans="1:2" hidden="1" x14ac:dyDescent="0.25">
      <c r="A35" s="5" t="s">
        <v>543</v>
      </c>
      <c r="B35" s="9">
        <f>-Gemensamt!$D$527</f>
        <v>-2715.1153846153848</v>
      </c>
    </row>
    <row r="36" spans="1:2" hidden="1" x14ac:dyDescent="0.25">
      <c r="A36" s="5" t="s">
        <v>548</v>
      </c>
      <c r="B36" s="9">
        <v>-365</v>
      </c>
    </row>
    <row r="37" spans="1:2" x14ac:dyDescent="0.25">
      <c r="A37" s="5" t="s">
        <v>550</v>
      </c>
      <c r="B37" s="9">
        <v>-100</v>
      </c>
    </row>
    <row r="38" spans="1:2" x14ac:dyDescent="0.25">
      <c r="A38" s="5" t="s">
        <v>551</v>
      </c>
      <c r="B38" s="9">
        <v>2500</v>
      </c>
    </row>
    <row r="39" spans="1:2" x14ac:dyDescent="0.25">
      <c r="A39" t="s">
        <v>358</v>
      </c>
      <c r="B39" s="9">
        <v>74</v>
      </c>
    </row>
    <row r="40" spans="1:2" x14ac:dyDescent="0.25">
      <c r="A40" s="5" t="s">
        <v>568</v>
      </c>
      <c r="B40" s="9">
        <v>-500</v>
      </c>
    </row>
    <row r="41" spans="1:2" x14ac:dyDescent="0.25">
      <c r="A41" s="5" t="s">
        <v>589</v>
      </c>
      <c r="B41" s="9">
        <f>-Gemensamt!$D$599</f>
        <v>-1553.1814285714283</v>
      </c>
    </row>
    <row r="42" spans="1:2" x14ac:dyDescent="0.25">
      <c r="A42" s="5" t="s">
        <v>591</v>
      </c>
      <c r="B42" s="9">
        <v>700</v>
      </c>
    </row>
    <row r="43" spans="1:2" x14ac:dyDescent="0.25">
      <c r="A43" s="5" t="s">
        <v>43</v>
      </c>
      <c r="B43" s="9">
        <f>-Gemensamt!$D$563</f>
        <v>-215</v>
      </c>
    </row>
    <row r="44" spans="1:2" x14ac:dyDescent="0.25">
      <c r="A44" s="5" t="s">
        <v>608</v>
      </c>
      <c r="B44" s="9">
        <v>800</v>
      </c>
    </row>
    <row r="45" spans="1:2" x14ac:dyDescent="0.25">
      <c r="A45" s="5" t="s">
        <v>610</v>
      </c>
      <c r="B45" s="9">
        <v>1060</v>
      </c>
    </row>
    <row r="46" spans="1:2" x14ac:dyDescent="0.25">
      <c r="A46" s="5" t="s">
        <v>620</v>
      </c>
      <c r="B46" s="9">
        <v>-100</v>
      </c>
    </row>
    <row r="47" spans="1:2" x14ac:dyDescent="0.25">
      <c r="A47" s="5" t="s">
        <v>494</v>
      </c>
      <c r="B47" s="9">
        <f>-Gemensamt!$D$741</f>
        <v>-972.80769230769226</v>
      </c>
    </row>
    <row r="48" spans="1:2" x14ac:dyDescent="0.25">
      <c r="A48" s="5" t="s">
        <v>24</v>
      </c>
      <c r="B48" s="9">
        <f>-Gemensamt!$D$776</f>
        <v>-389.05555555555554</v>
      </c>
    </row>
    <row r="49" spans="1:2" x14ac:dyDescent="0.25">
      <c r="A49" t="s">
        <v>657</v>
      </c>
      <c r="B49" s="9">
        <v>1624</v>
      </c>
    </row>
    <row r="50" spans="1:2" x14ac:dyDescent="0.25">
      <c r="A50" s="5" t="s">
        <v>658</v>
      </c>
      <c r="B50" s="9">
        <f>-Gemensamt!$D$812</f>
        <v>-1335.5714285714287</v>
      </c>
    </row>
    <row r="51" spans="1:2" x14ac:dyDescent="0.25">
      <c r="A51" s="5" t="s">
        <v>668</v>
      </c>
      <c r="B51" s="9">
        <v>-100</v>
      </c>
    </row>
    <row r="52" spans="1:2" x14ac:dyDescent="0.25">
      <c r="A52" s="5" t="s">
        <v>483</v>
      </c>
      <c r="B52" s="9">
        <f>-Gemensamt!$D$845</f>
        <v>-3132.48</v>
      </c>
    </row>
    <row r="53" spans="1:2" x14ac:dyDescent="0.25">
      <c r="A53" s="5" t="s">
        <v>680</v>
      </c>
      <c r="B53" s="9">
        <v>3000</v>
      </c>
    </row>
    <row r="54" spans="1:2" x14ac:dyDescent="0.25">
      <c r="A54" s="5" t="s">
        <v>698</v>
      </c>
      <c r="B54" s="9">
        <v>734</v>
      </c>
    </row>
    <row r="55" spans="1:2" x14ac:dyDescent="0.25">
      <c r="A55" s="5" t="s">
        <v>721</v>
      </c>
      <c r="B55" s="9">
        <v>-324</v>
      </c>
    </row>
    <row r="56" spans="1:2" x14ac:dyDescent="0.25">
      <c r="A56" s="5" t="s">
        <v>722</v>
      </c>
      <c r="B56" s="9">
        <v>-100</v>
      </c>
    </row>
    <row r="57" spans="1:2" x14ac:dyDescent="0.25">
      <c r="A57" s="5" t="s">
        <v>494</v>
      </c>
      <c r="B57" s="9">
        <f>Gemensamt!$D$898</f>
        <v>-852</v>
      </c>
    </row>
    <row r="58" spans="1:2" x14ac:dyDescent="0.25">
      <c r="A58" s="5" t="s">
        <v>757</v>
      </c>
      <c r="B58" s="9">
        <v>1000</v>
      </c>
    </row>
    <row r="59" spans="1:2" x14ac:dyDescent="0.25">
      <c r="A59" s="5" t="s">
        <v>774</v>
      </c>
      <c r="B59" s="9">
        <v>726</v>
      </c>
    </row>
    <row r="60" spans="1:2" x14ac:dyDescent="0.25">
      <c r="A60" s="5" t="s">
        <v>797</v>
      </c>
      <c r="B60" s="9">
        <v>-365</v>
      </c>
    </row>
    <row r="61" spans="1:2" x14ac:dyDescent="0.25">
      <c r="A61" s="5" t="s">
        <v>792</v>
      </c>
      <c r="B61" s="9">
        <f>Gemensamt!$D$969</f>
        <v>-1455</v>
      </c>
    </row>
    <row r="62" spans="1:2" x14ac:dyDescent="0.25">
      <c r="A62" s="5" t="s">
        <v>795</v>
      </c>
      <c r="B62" s="9">
        <v>1500</v>
      </c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autoPageBreaks="0"/>
  </sheetPr>
  <dimension ref="A1:B100"/>
  <sheetViews>
    <sheetView workbookViewId="0">
      <selection activeCell="B92" sqref="B9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1785.6535831095666</v>
      </c>
    </row>
    <row r="3" spans="1:2" ht="3.75" customHeight="1" x14ac:dyDescent="0.25">
      <c r="A3" s="1"/>
      <c r="B3" s="2"/>
    </row>
    <row r="4" spans="1:2" hidden="1" x14ac:dyDescent="0.25">
      <c r="A4" s="5" t="s">
        <v>7</v>
      </c>
      <c r="B4" s="8">
        <v>400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13</v>
      </c>
      <c r="B6" s="8">
        <v>800</v>
      </c>
    </row>
    <row r="7" spans="1:2" hidden="1" x14ac:dyDescent="0.25">
      <c r="A7" s="5" t="s">
        <v>17</v>
      </c>
      <c r="B7" s="8">
        <v>-800</v>
      </c>
    </row>
    <row r="8" spans="1:2" hidden="1" x14ac:dyDescent="0.25">
      <c r="A8" s="5" t="s">
        <v>24</v>
      </c>
      <c r="B8" s="8">
        <v>-250</v>
      </c>
    </row>
    <row r="9" spans="1:2" hidden="1" x14ac:dyDescent="0.25">
      <c r="A9" s="5" t="s">
        <v>30</v>
      </c>
      <c r="B9" s="8">
        <v>1300</v>
      </c>
    </row>
    <row r="10" spans="1:2" hidden="1" x14ac:dyDescent="0.25">
      <c r="A10" s="5" t="s">
        <v>17</v>
      </c>
      <c r="B10" s="8">
        <v>-850</v>
      </c>
    </row>
    <row r="11" spans="1:2" hidden="1" x14ac:dyDescent="0.25">
      <c r="A11" s="5" t="s">
        <v>41</v>
      </c>
      <c r="B11" s="8">
        <v>-50</v>
      </c>
    </row>
    <row r="12" spans="1:2" hidden="1" x14ac:dyDescent="0.25">
      <c r="A12" s="5" t="s">
        <v>43</v>
      </c>
      <c r="B12" s="8">
        <v>-175</v>
      </c>
    </row>
    <row r="13" spans="1:2" hidden="1" x14ac:dyDescent="0.25">
      <c r="A13" s="5" t="s">
        <v>47</v>
      </c>
      <c r="B13" s="8">
        <v>200</v>
      </c>
    </row>
    <row r="14" spans="1:2" hidden="1" x14ac:dyDescent="0.25">
      <c r="A14" s="5" t="s">
        <v>50</v>
      </c>
      <c r="B14" s="8">
        <v>-200</v>
      </c>
    </row>
    <row r="15" spans="1:2" hidden="1" x14ac:dyDescent="0.25">
      <c r="A15" s="5" t="s">
        <v>55</v>
      </c>
      <c r="B15" s="8">
        <v>900</v>
      </c>
    </row>
    <row r="16" spans="1:2" hidden="1" x14ac:dyDescent="0.25">
      <c r="A16" s="5" t="s">
        <v>56</v>
      </c>
      <c r="B16" s="8">
        <v>500</v>
      </c>
    </row>
    <row r="17" spans="1:2" hidden="1" x14ac:dyDescent="0.25">
      <c r="A17" s="5" t="s">
        <v>60</v>
      </c>
      <c r="B17" s="8">
        <v>-900</v>
      </c>
    </row>
    <row r="18" spans="1:2" hidden="1" x14ac:dyDescent="0.25">
      <c r="A18" s="5" t="s">
        <v>61</v>
      </c>
      <c r="B18" s="8">
        <v>-100</v>
      </c>
    </row>
    <row r="19" spans="1:2" hidden="1" x14ac:dyDescent="0.25">
      <c r="A19" s="5" t="s">
        <v>65</v>
      </c>
      <c r="B19" s="8">
        <v>-735</v>
      </c>
    </row>
    <row r="20" spans="1:2" hidden="1" x14ac:dyDescent="0.25">
      <c r="A20" s="5" t="s">
        <v>66</v>
      </c>
      <c r="B20" s="11">
        <v>270</v>
      </c>
    </row>
    <row r="21" spans="1:2" hidden="1" x14ac:dyDescent="0.25">
      <c r="A21" s="5" t="s">
        <v>67</v>
      </c>
      <c r="B21" s="11">
        <v>735</v>
      </c>
    </row>
    <row r="22" spans="1:2" hidden="1" x14ac:dyDescent="0.25">
      <c r="A22" s="5" t="s">
        <v>88</v>
      </c>
      <c r="B22" s="8">
        <v>-1050</v>
      </c>
    </row>
    <row r="23" spans="1:2" hidden="1" x14ac:dyDescent="0.25">
      <c r="A23" s="5" t="s">
        <v>43</v>
      </c>
      <c r="B23" s="8">
        <v>-165</v>
      </c>
    </row>
    <row r="24" spans="1:2" hidden="1" x14ac:dyDescent="0.25">
      <c r="A24" s="6" t="s">
        <v>95</v>
      </c>
      <c r="B24" s="11">
        <v>600</v>
      </c>
    </row>
    <row r="25" spans="1:2" hidden="1" x14ac:dyDescent="0.25">
      <c r="A25" s="6" t="s">
        <v>114</v>
      </c>
      <c r="B25" s="11">
        <v>-360</v>
      </c>
    </row>
    <row r="26" spans="1:2" hidden="1" x14ac:dyDescent="0.25">
      <c r="A26" s="5" t="s">
        <v>148</v>
      </c>
      <c r="B26" s="11">
        <v>-100</v>
      </c>
    </row>
    <row r="27" spans="1:2" hidden="1" x14ac:dyDescent="0.25">
      <c r="A27" s="6" t="s">
        <v>149</v>
      </c>
      <c r="B27" s="11">
        <v>1000</v>
      </c>
    </row>
    <row r="28" spans="1:2" hidden="1" x14ac:dyDescent="0.25">
      <c r="A28" s="6" t="s">
        <v>170</v>
      </c>
      <c r="B28" s="11">
        <v>-800</v>
      </c>
    </row>
    <row r="29" spans="1:2" hidden="1" x14ac:dyDescent="0.25">
      <c r="A29" s="5" t="s">
        <v>180</v>
      </c>
      <c r="B29" s="9">
        <v>-80</v>
      </c>
    </row>
    <row r="30" spans="1:2" hidden="1" x14ac:dyDescent="0.25">
      <c r="A30" s="6" t="s">
        <v>182</v>
      </c>
      <c r="B30" s="9">
        <v>555</v>
      </c>
    </row>
    <row r="31" spans="1:2" hidden="1" x14ac:dyDescent="0.25">
      <c r="A31" s="6" t="s">
        <v>188</v>
      </c>
      <c r="B31" s="11">
        <v>-243</v>
      </c>
    </row>
    <row r="32" spans="1:2" hidden="1" x14ac:dyDescent="0.25">
      <c r="A32" s="5" t="s">
        <v>193</v>
      </c>
      <c r="B32" s="9">
        <v>-100</v>
      </c>
    </row>
    <row r="33" spans="1:2" hidden="1" x14ac:dyDescent="0.25">
      <c r="A33" s="6" t="s">
        <v>194</v>
      </c>
      <c r="B33" s="11">
        <v>500</v>
      </c>
    </row>
    <row r="34" spans="1:2" hidden="1" x14ac:dyDescent="0.25">
      <c r="A34" s="6" t="s">
        <v>199</v>
      </c>
      <c r="B34" s="9">
        <v>-106</v>
      </c>
    </row>
    <row r="35" spans="1:2" hidden="1" x14ac:dyDescent="0.25">
      <c r="A35" s="5" t="s">
        <v>208</v>
      </c>
      <c r="B35" s="9">
        <v>1000</v>
      </c>
    </row>
    <row r="36" spans="1:2" hidden="1" x14ac:dyDescent="0.25">
      <c r="A36" s="6" t="s">
        <v>214</v>
      </c>
      <c r="B36" s="9">
        <v>-961</v>
      </c>
    </row>
    <row r="37" spans="1:2" hidden="1" x14ac:dyDescent="0.25">
      <c r="A37" s="5" t="s">
        <v>227</v>
      </c>
      <c r="B37" s="9">
        <v>-100</v>
      </c>
    </row>
    <row r="38" spans="1:2" hidden="1" x14ac:dyDescent="0.25">
      <c r="A38" s="5" t="s">
        <v>262</v>
      </c>
      <c r="B38" s="9">
        <v>-846</v>
      </c>
    </row>
    <row r="39" spans="1:2" hidden="1" x14ac:dyDescent="0.25">
      <c r="A39" s="5" t="s">
        <v>263</v>
      </c>
      <c r="B39" s="9">
        <v>1000</v>
      </c>
    </row>
    <row r="40" spans="1:2" hidden="1" x14ac:dyDescent="0.25">
      <c r="A40" s="5" t="s">
        <v>269</v>
      </c>
      <c r="B40" s="9">
        <v>-270</v>
      </c>
    </row>
    <row r="41" spans="1:2" hidden="1" x14ac:dyDescent="0.25">
      <c r="A41" t="s">
        <v>289</v>
      </c>
      <c r="B41" s="9">
        <v>888</v>
      </c>
    </row>
    <row r="42" spans="1:2" hidden="1" x14ac:dyDescent="0.25">
      <c r="A42" s="5" t="s">
        <v>314</v>
      </c>
      <c r="B42" s="9">
        <v>-100</v>
      </c>
    </row>
    <row r="43" spans="1:2" hidden="1" x14ac:dyDescent="0.25">
      <c r="A43" s="5" t="s">
        <v>318</v>
      </c>
      <c r="B43" s="9">
        <v>961</v>
      </c>
    </row>
    <row r="44" spans="1:2" hidden="1" x14ac:dyDescent="0.25">
      <c r="A44" s="5" t="s">
        <v>326</v>
      </c>
      <c r="B44" s="9">
        <v>-100</v>
      </c>
    </row>
    <row r="45" spans="1:2" hidden="1" x14ac:dyDescent="0.25">
      <c r="A45" s="5" t="s">
        <v>328</v>
      </c>
      <c r="B45" s="8">
        <v>518</v>
      </c>
    </row>
    <row r="46" spans="1:2" hidden="1" x14ac:dyDescent="0.25">
      <c r="A46" s="5" t="s">
        <v>360</v>
      </c>
      <c r="B46" s="9">
        <v>-100</v>
      </c>
    </row>
    <row r="47" spans="1:2" hidden="1" x14ac:dyDescent="0.25">
      <c r="A47" s="5" t="s">
        <v>379</v>
      </c>
      <c r="B47" s="9">
        <f>-Gemensamt!$M$155</f>
        <v>-1178.76</v>
      </c>
    </row>
    <row r="48" spans="1:2" hidden="1" x14ac:dyDescent="0.25">
      <c r="A48" s="6" t="s">
        <v>406</v>
      </c>
      <c r="B48" s="9">
        <v>-67</v>
      </c>
    </row>
    <row r="49" spans="1:2" hidden="1" x14ac:dyDescent="0.25">
      <c r="A49" s="5" t="s">
        <v>425</v>
      </c>
      <c r="B49" s="9">
        <v>-100</v>
      </c>
    </row>
    <row r="50" spans="1:2" hidden="1" x14ac:dyDescent="0.25">
      <c r="A50" s="5" t="s">
        <v>426</v>
      </c>
      <c r="B50" s="9">
        <v>360</v>
      </c>
    </row>
    <row r="51" spans="1:2" hidden="1" x14ac:dyDescent="0.25">
      <c r="A51" s="5" t="s">
        <v>445</v>
      </c>
      <c r="B51" s="9">
        <v>-228</v>
      </c>
    </row>
    <row r="52" spans="1:2" hidden="1" x14ac:dyDescent="0.25">
      <c r="A52" s="5" t="s">
        <v>451</v>
      </c>
      <c r="B52" s="9">
        <v>-973</v>
      </c>
    </row>
    <row r="53" spans="1:2" hidden="1" x14ac:dyDescent="0.25">
      <c r="A53" s="5" t="s">
        <v>461</v>
      </c>
      <c r="B53" s="9">
        <v>-1184</v>
      </c>
    </row>
    <row r="54" spans="1:2" hidden="1" x14ac:dyDescent="0.25">
      <c r="A54" s="5" t="s">
        <v>462</v>
      </c>
      <c r="B54" s="9">
        <v>350</v>
      </c>
    </row>
    <row r="55" spans="1:2" hidden="1" x14ac:dyDescent="0.25">
      <c r="A55" s="5" t="s">
        <v>464</v>
      </c>
      <c r="B55" s="9">
        <v>1500</v>
      </c>
    </row>
    <row r="56" spans="1:2" hidden="1" x14ac:dyDescent="0.25">
      <c r="A56" s="5" t="s">
        <v>463</v>
      </c>
      <c r="B56" s="9">
        <v>700</v>
      </c>
    </row>
    <row r="57" spans="1:2" hidden="1" x14ac:dyDescent="0.25">
      <c r="A57" s="5" t="s">
        <v>473</v>
      </c>
      <c r="B57" s="9">
        <f>-Gemensamt!$E$358</f>
        <v>-83</v>
      </c>
    </row>
    <row r="58" spans="1:2" hidden="1" x14ac:dyDescent="0.25">
      <c r="A58" s="5" t="s">
        <v>481</v>
      </c>
      <c r="B58" s="9">
        <f>-Gemensamt!$E$291</f>
        <v>-57.689655172413794</v>
      </c>
    </row>
    <row r="59" spans="1:2" hidden="1" x14ac:dyDescent="0.25">
      <c r="A59" s="5" t="s">
        <v>326</v>
      </c>
      <c r="B59" s="9">
        <v>-103.4483</v>
      </c>
    </row>
    <row r="60" spans="1:2" hidden="1" x14ac:dyDescent="0.25">
      <c r="A60" s="5" t="s">
        <v>493</v>
      </c>
      <c r="B60" s="9">
        <v>3000</v>
      </c>
    </row>
    <row r="61" spans="1:2" hidden="1" x14ac:dyDescent="0.25">
      <c r="A61" s="5" t="s">
        <v>494</v>
      </c>
      <c r="B61" s="9">
        <f>-Gemensamt!$D$424</f>
        <v>-876.07692307692309</v>
      </c>
    </row>
    <row r="62" spans="1:2" hidden="1" x14ac:dyDescent="0.25">
      <c r="A62" s="5" t="s">
        <v>504</v>
      </c>
      <c r="B62" s="9">
        <v>-100</v>
      </c>
    </row>
    <row r="63" spans="1:2" hidden="1" x14ac:dyDescent="0.25">
      <c r="A63" s="5" t="s">
        <v>510</v>
      </c>
      <c r="B63" s="9">
        <f>-Gemensamt!$D$458</f>
        <v>-55</v>
      </c>
    </row>
    <row r="64" spans="1:2" hidden="1" x14ac:dyDescent="0.25">
      <c r="A64" s="5" t="s">
        <v>516</v>
      </c>
      <c r="B64" s="9">
        <f>-Gemensamt!$D$491</f>
        <v>-1278.4541666666667</v>
      </c>
    </row>
    <row r="65" spans="1:2" hidden="1" x14ac:dyDescent="0.25">
      <c r="A65" s="5" t="s">
        <v>531</v>
      </c>
      <c r="B65" s="9">
        <v>777</v>
      </c>
    </row>
    <row r="66" spans="1:2" hidden="1" x14ac:dyDescent="0.25">
      <c r="A66" s="5" t="s">
        <v>543</v>
      </c>
      <c r="B66" s="9">
        <f>-Gemensamt!$D$527</f>
        <v>-2715.1153846153848</v>
      </c>
    </row>
    <row r="67" spans="1:2" hidden="1" x14ac:dyDescent="0.25">
      <c r="A67" s="5" t="s">
        <v>548</v>
      </c>
      <c r="B67" s="9">
        <v>-365</v>
      </c>
    </row>
    <row r="68" spans="1:2" x14ac:dyDescent="0.25">
      <c r="A68" s="5" t="s">
        <v>550</v>
      </c>
      <c r="B68" s="9">
        <v>-100</v>
      </c>
    </row>
    <row r="69" spans="1:2" x14ac:dyDescent="0.25">
      <c r="A69" s="5" t="s">
        <v>562</v>
      </c>
      <c r="B69" s="9">
        <v>2000</v>
      </c>
    </row>
    <row r="70" spans="1:2" x14ac:dyDescent="0.25">
      <c r="A70" s="5" t="s">
        <v>568</v>
      </c>
      <c r="B70" s="9">
        <v>-500</v>
      </c>
    </row>
    <row r="71" spans="1:2" x14ac:dyDescent="0.25">
      <c r="A71" s="5" t="s">
        <v>589</v>
      </c>
      <c r="B71" s="9">
        <f>-Gemensamt!$D$599</f>
        <v>-1553.1814285714283</v>
      </c>
    </row>
    <row r="72" spans="1:2" x14ac:dyDescent="0.25">
      <c r="A72" s="5" t="s">
        <v>483</v>
      </c>
      <c r="B72" s="9">
        <f>-Gemensamt!$D$635</f>
        <v>-2314.705882352941</v>
      </c>
    </row>
    <row r="73" spans="1:2" x14ac:dyDescent="0.25">
      <c r="A73" s="5" t="s">
        <v>600</v>
      </c>
      <c r="B73" s="9">
        <v>3000</v>
      </c>
    </row>
    <row r="74" spans="1:2" x14ac:dyDescent="0.25">
      <c r="A74" s="5" t="s">
        <v>610</v>
      </c>
      <c r="B74" s="9">
        <v>650</v>
      </c>
    </row>
    <row r="75" spans="1:2" x14ac:dyDescent="0.25">
      <c r="A75" s="5" t="s">
        <v>620</v>
      </c>
      <c r="B75" s="9">
        <v>-100</v>
      </c>
    </row>
    <row r="76" spans="1:2" x14ac:dyDescent="0.25">
      <c r="A76" s="5" t="s">
        <v>494</v>
      </c>
      <c r="B76" s="9">
        <f>-Gemensamt!$D$741</f>
        <v>-972.80769230769226</v>
      </c>
    </row>
    <row r="77" spans="1:2" x14ac:dyDescent="0.25">
      <c r="A77" s="5" t="s">
        <v>636</v>
      </c>
      <c r="B77" s="8">
        <v>2000</v>
      </c>
    </row>
    <row r="78" spans="1:2" x14ac:dyDescent="0.25">
      <c r="A78" s="5" t="s">
        <v>24</v>
      </c>
      <c r="B78" s="9">
        <f>-Gemensamt!$D$776</f>
        <v>-389.05555555555554</v>
      </c>
    </row>
    <row r="79" spans="1:2" x14ac:dyDescent="0.25">
      <c r="A79" t="s">
        <v>657</v>
      </c>
      <c r="B79" s="9">
        <v>587</v>
      </c>
    </row>
    <row r="80" spans="1:2" x14ac:dyDescent="0.25">
      <c r="A80" s="5" t="s">
        <v>658</v>
      </c>
      <c r="B80" s="9">
        <f>-Gemensamt!$D$812</f>
        <v>-1335.5714285714287</v>
      </c>
    </row>
    <row r="81" spans="1:2" x14ac:dyDescent="0.25">
      <c r="A81" s="5" t="s">
        <v>668</v>
      </c>
      <c r="B81" s="9">
        <v>-100</v>
      </c>
    </row>
    <row r="82" spans="1:2" x14ac:dyDescent="0.25">
      <c r="A82" s="5" t="s">
        <v>669</v>
      </c>
      <c r="B82" s="9">
        <v>2800</v>
      </c>
    </row>
    <row r="83" spans="1:2" x14ac:dyDescent="0.25">
      <c r="A83" s="5" t="s">
        <v>483</v>
      </c>
      <c r="B83" s="9">
        <f>-Gemensamt!$D$845</f>
        <v>-3132.48</v>
      </c>
    </row>
    <row r="84" spans="1:2" x14ac:dyDescent="0.25">
      <c r="A84" s="5" t="s">
        <v>698</v>
      </c>
      <c r="B84" s="9">
        <v>775</v>
      </c>
    </row>
    <row r="85" spans="1:2" x14ac:dyDescent="0.25">
      <c r="A85" s="5" t="s">
        <v>721</v>
      </c>
      <c r="B85" s="9">
        <v>-324</v>
      </c>
    </row>
    <row r="86" spans="1:2" x14ac:dyDescent="0.25">
      <c r="A86" s="5" t="s">
        <v>722</v>
      </c>
      <c r="B86" s="9">
        <v>-100</v>
      </c>
    </row>
    <row r="87" spans="1:2" x14ac:dyDescent="0.25">
      <c r="A87" s="5" t="s">
        <v>494</v>
      </c>
      <c r="B87" s="9">
        <f>Gemensamt!$D$898</f>
        <v>-852</v>
      </c>
    </row>
    <row r="88" spans="1:2" x14ac:dyDescent="0.25">
      <c r="A88" s="5" t="s">
        <v>774</v>
      </c>
      <c r="B88" s="9">
        <v>759</v>
      </c>
    </row>
    <row r="89" spans="1:2" x14ac:dyDescent="0.25">
      <c r="A89" s="5" t="s">
        <v>797</v>
      </c>
      <c r="B89" s="9">
        <v>-365</v>
      </c>
    </row>
    <row r="90" spans="1:2" x14ac:dyDescent="0.25">
      <c r="A90" s="5" t="s">
        <v>781</v>
      </c>
      <c r="B90" s="9">
        <v>1500</v>
      </c>
    </row>
    <row r="91" spans="1:2" x14ac:dyDescent="0.25">
      <c r="A91" s="5" t="s">
        <v>786</v>
      </c>
      <c r="B91" s="9">
        <v>1500</v>
      </c>
    </row>
    <row r="92" spans="1:2" x14ac:dyDescent="0.25">
      <c r="A92" s="5" t="s">
        <v>792</v>
      </c>
      <c r="B92" s="9">
        <f>Gemensamt!$D$969</f>
        <v>-1455</v>
      </c>
    </row>
    <row r="93" spans="1:2" x14ac:dyDescent="0.25">
      <c r="B93" s="9"/>
    </row>
    <row r="94" spans="1:2" x14ac:dyDescent="0.25">
      <c r="B94" s="9"/>
    </row>
    <row r="95" spans="1:2" x14ac:dyDescent="0.25">
      <c r="B95" s="9"/>
    </row>
    <row r="96" spans="1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57B8-37A7-4C7B-A2C1-AE36768BA023}">
  <sheetPr>
    <tabColor rgb="FF00B050"/>
  </sheetPr>
  <dimension ref="A1:B59"/>
  <sheetViews>
    <sheetView zoomScaleNormal="100" workbookViewId="0">
      <selection activeCell="B9" sqref="B9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SUM(B5:B59)</f>
        <v>532</v>
      </c>
    </row>
    <row r="3" spans="1:2" ht="3.75" customHeight="1" x14ac:dyDescent="0.25">
      <c r="A3" s="1"/>
      <c r="B3" s="2"/>
    </row>
    <row r="4" spans="1:2" ht="18.75" customHeight="1" x14ac:dyDescent="0.25">
      <c r="A4" s="1"/>
      <c r="B4" s="2"/>
    </row>
    <row r="5" spans="1:2" x14ac:dyDescent="0.25">
      <c r="A5" s="5" t="s">
        <v>722</v>
      </c>
      <c r="B5" s="9">
        <v>-100</v>
      </c>
    </row>
    <row r="6" spans="1:2" x14ac:dyDescent="0.25">
      <c r="A6" s="5" t="s">
        <v>736</v>
      </c>
      <c r="B6" s="9">
        <v>424</v>
      </c>
    </row>
    <row r="7" spans="1:2" x14ac:dyDescent="0.25">
      <c r="A7" s="5" t="s">
        <v>774</v>
      </c>
      <c r="B7" s="9">
        <v>528</v>
      </c>
    </row>
    <row r="8" spans="1:2" x14ac:dyDescent="0.25">
      <c r="A8" s="5" t="s">
        <v>797</v>
      </c>
      <c r="B8" s="9">
        <v>-365</v>
      </c>
    </row>
    <row r="9" spans="1:2" x14ac:dyDescent="0.25">
      <c r="A9" s="5" t="s">
        <v>792</v>
      </c>
      <c r="B9" s="9">
        <f>Gemensamt!$D$969</f>
        <v>-1455</v>
      </c>
    </row>
    <row r="10" spans="1:2" x14ac:dyDescent="0.25">
      <c r="A10" s="5" t="s">
        <v>796</v>
      </c>
      <c r="B10" s="9">
        <v>1500</v>
      </c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2" x14ac:dyDescent="0.25">
      <c r="A17" s="5"/>
      <c r="B17" s="9"/>
    </row>
    <row r="18" spans="1:2" x14ac:dyDescent="0.25">
      <c r="A18" s="5"/>
      <c r="B18" s="9"/>
    </row>
    <row r="19" spans="1:2" x14ac:dyDescent="0.25">
      <c r="A19" s="5"/>
      <c r="B19" s="9"/>
    </row>
    <row r="20" spans="1:2" x14ac:dyDescent="0.25">
      <c r="A20" s="5"/>
      <c r="B20" s="9"/>
    </row>
    <row r="21" spans="1:2" x14ac:dyDescent="0.25">
      <c r="A21" s="5"/>
      <c r="B21" s="9"/>
    </row>
    <row r="22" spans="1:2" x14ac:dyDescent="0.25">
      <c r="A22" s="5"/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autoPageBreaks="0"/>
  </sheetPr>
  <dimension ref="A1:B100"/>
  <sheetViews>
    <sheetView workbookViewId="0">
      <selection activeCell="B93" sqref="B93"/>
    </sheetView>
  </sheetViews>
  <sheetFormatPr defaultColWidth="8.85546875" defaultRowHeight="15" x14ac:dyDescent="0.25"/>
  <cols>
    <col min="1" max="1" width="34.28515625" bestFit="1" customWidth="1"/>
    <col min="2" max="2" width="16.42578125" style="6" customWidth="1"/>
  </cols>
  <sheetData>
    <row r="1" spans="1:2" ht="17.25" x14ac:dyDescent="0.4">
      <c r="A1" s="3" t="s">
        <v>1</v>
      </c>
      <c r="B1" s="22" t="s">
        <v>0</v>
      </c>
    </row>
    <row r="2" spans="1:2" x14ac:dyDescent="0.25">
      <c r="A2" s="1" t="s">
        <v>2</v>
      </c>
      <c r="B2" s="23">
        <f>SUM(B4:B100)</f>
        <v>187.83501168099428</v>
      </c>
    </row>
    <row r="3" spans="1:2" ht="3.75" customHeight="1" x14ac:dyDescent="0.25">
      <c r="A3" s="1"/>
      <c r="B3" s="24"/>
    </row>
    <row r="4" spans="1:2" hidden="1" x14ac:dyDescent="0.25">
      <c r="A4" s="5" t="s">
        <v>22</v>
      </c>
      <c r="B4" s="8">
        <v>1200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17</v>
      </c>
      <c r="B6" s="8">
        <v>-800</v>
      </c>
    </row>
    <row r="7" spans="1:2" hidden="1" x14ac:dyDescent="0.25">
      <c r="A7" s="5" t="s">
        <v>21</v>
      </c>
      <c r="B7" s="8">
        <v>250</v>
      </c>
    </row>
    <row r="8" spans="1:2" hidden="1" x14ac:dyDescent="0.25">
      <c r="A8" s="5" t="s">
        <v>24</v>
      </c>
      <c r="B8" s="8">
        <v>-250</v>
      </c>
    </row>
    <row r="9" spans="1:2" hidden="1" x14ac:dyDescent="0.25">
      <c r="A9" s="5" t="s">
        <v>35</v>
      </c>
      <c r="B9" s="8">
        <v>850</v>
      </c>
    </row>
    <row r="10" spans="1:2" hidden="1" x14ac:dyDescent="0.25">
      <c r="A10" s="5" t="s">
        <v>17</v>
      </c>
      <c r="B10" s="8">
        <v>-850</v>
      </c>
    </row>
    <row r="11" spans="1:2" hidden="1" x14ac:dyDescent="0.25">
      <c r="A11" s="5" t="s">
        <v>41</v>
      </c>
      <c r="B11" s="8">
        <v>-50</v>
      </c>
    </row>
    <row r="12" spans="1:2" hidden="1" x14ac:dyDescent="0.25">
      <c r="A12" s="5" t="s">
        <v>43</v>
      </c>
      <c r="B12" s="8">
        <v>-175</v>
      </c>
    </row>
    <row r="13" spans="1:2" hidden="1" x14ac:dyDescent="0.25">
      <c r="A13" s="5" t="s">
        <v>50</v>
      </c>
      <c r="B13" s="8">
        <v>-200</v>
      </c>
    </row>
    <row r="14" spans="1:2" hidden="1" x14ac:dyDescent="0.25">
      <c r="A14" s="5" t="s">
        <v>51</v>
      </c>
      <c r="B14" s="11">
        <v>200</v>
      </c>
    </row>
    <row r="15" spans="1:2" hidden="1" x14ac:dyDescent="0.25">
      <c r="A15" s="5" t="s">
        <v>57</v>
      </c>
      <c r="B15" s="11">
        <v>900</v>
      </c>
    </row>
    <row r="16" spans="1:2" hidden="1" x14ac:dyDescent="0.25">
      <c r="A16" s="5" t="s">
        <v>60</v>
      </c>
      <c r="B16" s="8">
        <v>-900</v>
      </c>
    </row>
    <row r="17" spans="1:2" hidden="1" x14ac:dyDescent="0.25">
      <c r="A17" s="5" t="s">
        <v>61</v>
      </c>
      <c r="B17" s="8">
        <v>-100</v>
      </c>
    </row>
    <row r="18" spans="1:2" hidden="1" x14ac:dyDescent="0.25">
      <c r="A18" s="5" t="s">
        <v>65</v>
      </c>
      <c r="B18" s="8">
        <v>-1580</v>
      </c>
    </row>
    <row r="19" spans="1:2" hidden="1" x14ac:dyDescent="0.25">
      <c r="A19" s="5" t="s">
        <v>66</v>
      </c>
      <c r="B19" s="8">
        <v>585</v>
      </c>
    </row>
    <row r="20" spans="1:2" hidden="1" x14ac:dyDescent="0.25">
      <c r="A20" s="5" t="s">
        <v>69</v>
      </c>
      <c r="B20" s="8">
        <v>1580</v>
      </c>
    </row>
    <row r="21" spans="1:2" hidden="1" x14ac:dyDescent="0.25">
      <c r="A21" s="6" t="s">
        <v>85</v>
      </c>
      <c r="B21" s="11">
        <v>1000</v>
      </c>
    </row>
    <row r="22" spans="1:2" hidden="1" x14ac:dyDescent="0.25">
      <c r="A22" s="5" t="s">
        <v>88</v>
      </c>
      <c r="B22" s="8">
        <v>-1050</v>
      </c>
    </row>
    <row r="23" spans="1:2" hidden="1" x14ac:dyDescent="0.25">
      <c r="A23" s="5" t="s">
        <v>43</v>
      </c>
      <c r="B23" s="8">
        <v>-165</v>
      </c>
    </row>
    <row r="24" spans="1:2" hidden="1" x14ac:dyDescent="0.25">
      <c r="A24" s="6" t="s">
        <v>93</v>
      </c>
      <c r="B24" s="11">
        <v>-183</v>
      </c>
    </row>
    <row r="25" spans="1:2" hidden="1" x14ac:dyDescent="0.25">
      <c r="A25" s="6" t="s">
        <v>114</v>
      </c>
      <c r="B25" s="11">
        <v>-360</v>
      </c>
    </row>
    <row r="26" spans="1:2" hidden="1" x14ac:dyDescent="0.25">
      <c r="A26" s="5" t="s">
        <v>148</v>
      </c>
      <c r="B26" s="11">
        <v>-100</v>
      </c>
    </row>
    <row r="27" spans="1:2" hidden="1" x14ac:dyDescent="0.25">
      <c r="A27" s="5" t="s">
        <v>143</v>
      </c>
      <c r="B27" s="8">
        <v>500</v>
      </c>
    </row>
    <row r="28" spans="1:2" hidden="1" x14ac:dyDescent="0.25">
      <c r="A28" s="5" t="s">
        <v>169</v>
      </c>
      <c r="B28" s="11">
        <v>600</v>
      </c>
    </row>
    <row r="29" spans="1:2" hidden="1" x14ac:dyDescent="0.25">
      <c r="A29" s="6" t="s">
        <v>170</v>
      </c>
      <c r="B29" s="11">
        <v>-800</v>
      </c>
    </row>
    <row r="30" spans="1:2" hidden="1" x14ac:dyDescent="0.25">
      <c r="A30" s="6" t="s">
        <v>182</v>
      </c>
      <c r="B30" s="11">
        <v>518</v>
      </c>
    </row>
    <row r="31" spans="1:2" hidden="1" x14ac:dyDescent="0.25">
      <c r="A31" s="6" t="s">
        <v>188</v>
      </c>
      <c r="B31" s="11">
        <v>-243</v>
      </c>
    </row>
    <row r="32" spans="1:2" hidden="1" x14ac:dyDescent="0.25">
      <c r="A32" s="5" t="s">
        <v>193</v>
      </c>
      <c r="B32" s="9">
        <v>-100</v>
      </c>
    </row>
    <row r="33" spans="1:2" hidden="1" x14ac:dyDescent="0.25">
      <c r="A33" s="6" t="s">
        <v>199</v>
      </c>
      <c r="B33" s="9">
        <v>-106</v>
      </c>
    </row>
    <row r="34" spans="1:2" hidden="1" x14ac:dyDescent="0.25">
      <c r="A34" s="6" t="s">
        <v>214</v>
      </c>
      <c r="B34" s="9">
        <v>-961</v>
      </c>
    </row>
    <row r="35" spans="1:2" hidden="1" x14ac:dyDescent="0.25">
      <c r="A35" s="5" t="s">
        <v>208</v>
      </c>
      <c r="B35" s="9">
        <v>1000</v>
      </c>
    </row>
    <row r="36" spans="1:2" hidden="1" x14ac:dyDescent="0.25">
      <c r="A36" s="5" t="s">
        <v>227</v>
      </c>
      <c r="B36" s="9">
        <v>-100</v>
      </c>
    </row>
    <row r="37" spans="1:2" hidden="1" x14ac:dyDescent="0.25">
      <c r="A37" s="5" t="s">
        <v>243</v>
      </c>
      <c r="B37" s="8">
        <v>1000</v>
      </c>
    </row>
    <row r="38" spans="1:2" hidden="1" x14ac:dyDescent="0.25">
      <c r="A38" s="5" t="s">
        <v>262</v>
      </c>
      <c r="B38" s="9">
        <v>-846</v>
      </c>
    </row>
    <row r="39" spans="1:2" hidden="1" x14ac:dyDescent="0.25">
      <c r="A39" s="5" t="s">
        <v>269</v>
      </c>
      <c r="B39" s="9">
        <v>-270</v>
      </c>
    </row>
    <row r="40" spans="1:2" hidden="1" x14ac:dyDescent="0.25">
      <c r="A40" s="5" t="s">
        <v>288</v>
      </c>
      <c r="B40" s="11">
        <v>500</v>
      </c>
    </row>
    <row r="41" spans="1:2" hidden="1" x14ac:dyDescent="0.25">
      <c r="A41" s="5" t="s">
        <v>314</v>
      </c>
      <c r="B41" s="9">
        <v>-100</v>
      </c>
    </row>
    <row r="42" spans="1:2" hidden="1" x14ac:dyDescent="0.25">
      <c r="A42" s="5" t="s">
        <v>318</v>
      </c>
      <c r="B42" s="9">
        <v>961</v>
      </c>
    </row>
    <row r="43" spans="1:2" hidden="1" x14ac:dyDescent="0.25">
      <c r="A43" s="5" t="s">
        <v>326</v>
      </c>
      <c r="B43" s="9">
        <v>-100</v>
      </c>
    </row>
    <row r="44" spans="1:2" hidden="1" x14ac:dyDescent="0.25">
      <c r="A44" s="5" t="s">
        <v>328</v>
      </c>
      <c r="B44" s="8">
        <v>962</v>
      </c>
    </row>
    <row r="45" spans="1:2" hidden="1" x14ac:dyDescent="0.25">
      <c r="A45" s="5" t="s">
        <v>357</v>
      </c>
      <c r="B45" s="11">
        <v>222</v>
      </c>
    </row>
    <row r="46" spans="1:2" hidden="1" x14ac:dyDescent="0.25">
      <c r="A46" s="5" t="s">
        <v>360</v>
      </c>
      <c r="B46" s="9">
        <v>-100</v>
      </c>
    </row>
    <row r="47" spans="1:2" hidden="1" x14ac:dyDescent="0.25">
      <c r="A47" s="5" t="s">
        <v>379</v>
      </c>
      <c r="B47" s="9">
        <f>-Gemensamt!$M$155</f>
        <v>-1178.76</v>
      </c>
    </row>
    <row r="48" spans="1:2" hidden="1" x14ac:dyDescent="0.25">
      <c r="A48" s="6" t="s">
        <v>406</v>
      </c>
      <c r="B48" s="9">
        <v>-67</v>
      </c>
    </row>
    <row r="49" spans="1:2" hidden="1" x14ac:dyDescent="0.25">
      <c r="A49" s="5" t="s">
        <v>410</v>
      </c>
      <c r="B49" s="9">
        <v>500</v>
      </c>
    </row>
    <row r="50" spans="1:2" hidden="1" x14ac:dyDescent="0.25">
      <c r="A50" s="5" t="s">
        <v>425</v>
      </c>
      <c r="B50" s="9">
        <v>-100</v>
      </c>
    </row>
    <row r="51" spans="1:2" hidden="1" x14ac:dyDescent="0.25">
      <c r="A51" s="5" t="s">
        <v>426</v>
      </c>
      <c r="B51" s="9">
        <v>111</v>
      </c>
    </row>
    <row r="52" spans="1:2" hidden="1" x14ac:dyDescent="0.25">
      <c r="A52" s="5" t="s">
        <v>451</v>
      </c>
      <c r="B52" s="9">
        <v>-973</v>
      </c>
    </row>
    <row r="53" spans="1:2" hidden="1" x14ac:dyDescent="0.25">
      <c r="A53" s="5" t="s">
        <v>461</v>
      </c>
      <c r="B53" s="9">
        <v>-1184</v>
      </c>
    </row>
    <row r="54" spans="1:2" hidden="1" x14ac:dyDescent="0.25">
      <c r="A54" s="5" t="s">
        <v>473</v>
      </c>
      <c r="B54" s="9">
        <f>-Gemensamt!$E$358</f>
        <v>-83</v>
      </c>
    </row>
    <row r="55" spans="1:2" hidden="1" x14ac:dyDescent="0.25">
      <c r="A55" s="5" t="s">
        <v>475</v>
      </c>
      <c r="B55" s="9">
        <v>1000</v>
      </c>
    </row>
    <row r="56" spans="1:2" hidden="1" x14ac:dyDescent="0.25">
      <c r="A56" s="5" t="s">
        <v>481</v>
      </c>
      <c r="B56" s="9">
        <f>-Gemensamt!$E$291</f>
        <v>-57.689655172413794</v>
      </c>
    </row>
    <row r="57" spans="1:2" hidden="1" x14ac:dyDescent="0.25">
      <c r="A57" s="5" t="s">
        <v>326</v>
      </c>
      <c r="B57" s="9">
        <v>-103.4483</v>
      </c>
    </row>
    <row r="58" spans="1:2" hidden="1" x14ac:dyDescent="0.25">
      <c r="A58" s="5" t="s">
        <v>494</v>
      </c>
      <c r="B58" s="9">
        <f>-Gemensamt!$D$424</f>
        <v>-876.07692307692309</v>
      </c>
    </row>
    <row r="59" spans="1:2" hidden="1" x14ac:dyDescent="0.25">
      <c r="A59" s="6" t="s">
        <v>503</v>
      </c>
      <c r="B59" s="9">
        <v>600</v>
      </c>
    </row>
    <row r="60" spans="1:2" hidden="1" x14ac:dyDescent="0.25">
      <c r="A60" s="5" t="s">
        <v>504</v>
      </c>
      <c r="B60" s="9">
        <v>-100</v>
      </c>
    </row>
    <row r="61" spans="1:2" hidden="1" x14ac:dyDescent="0.25">
      <c r="A61" s="5" t="s">
        <v>510</v>
      </c>
      <c r="B61" s="9">
        <f>-Gemensamt!$D$458</f>
        <v>-55</v>
      </c>
    </row>
    <row r="62" spans="1:2" hidden="1" x14ac:dyDescent="0.25">
      <c r="A62" s="6" t="s">
        <v>509</v>
      </c>
      <c r="B62" s="11">
        <v>600</v>
      </c>
    </row>
    <row r="63" spans="1:2" hidden="1" x14ac:dyDescent="0.25">
      <c r="A63" s="5" t="s">
        <v>516</v>
      </c>
      <c r="B63" s="9">
        <f>-Gemensamt!$D$491</f>
        <v>-1278.4541666666667</v>
      </c>
    </row>
    <row r="64" spans="1:2" hidden="1" x14ac:dyDescent="0.25">
      <c r="A64" s="5" t="s">
        <v>519</v>
      </c>
      <c r="B64" s="9">
        <v>1500</v>
      </c>
    </row>
    <row r="65" spans="1:2" hidden="1" x14ac:dyDescent="0.25">
      <c r="A65" s="5" t="s">
        <v>531</v>
      </c>
      <c r="B65" s="11">
        <v>866</v>
      </c>
    </row>
    <row r="66" spans="1:2" hidden="1" x14ac:dyDescent="0.25">
      <c r="A66" s="5" t="s">
        <v>543</v>
      </c>
      <c r="B66" s="9">
        <f>-Gemensamt!$D$527</f>
        <v>-2715.1153846153848</v>
      </c>
    </row>
    <row r="67" spans="1:2" hidden="1" x14ac:dyDescent="0.25">
      <c r="A67" s="5" t="s">
        <v>542</v>
      </c>
      <c r="B67" s="9">
        <v>1300</v>
      </c>
    </row>
    <row r="68" spans="1:2" hidden="1" x14ac:dyDescent="0.25">
      <c r="A68" s="5" t="s">
        <v>548</v>
      </c>
      <c r="B68" s="9">
        <v>-365</v>
      </c>
    </row>
    <row r="69" spans="1:2" x14ac:dyDescent="0.25">
      <c r="A69" s="5" t="s">
        <v>550</v>
      </c>
      <c r="B69" s="9">
        <v>-100</v>
      </c>
    </row>
    <row r="70" spans="1:2" x14ac:dyDescent="0.25">
      <c r="A70" s="5" t="s">
        <v>562</v>
      </c>
      <c r="B70" s="9">
        <v>1500</v>
      </c>
    </row>
    <row r="71" spans="1:2" x14ac:dyDescent="0.25">
      <c r="A71" s="5" t="s">
        <v>568</v>
      </c>
      <c r="B71" s="9">
        <v>-500</v>
      </c>
    </row>
    <row r="72" spans="1:2" x14ac:dyDescent="0.25">
      <c r="A72" s="5" t="s">
        <v>483</v>
      </c>
      <c r="B72" s="9">
        <f>-Gemensamt!$D$635</f>
        <v>-2314.705882352941</v>
      </c>
    </row>
    <row r="73" spans="1:2" x14ac:dyDescent="0.25">
      <c r="A73" s="5" t="s">
        <v>600</v>
      </c>
      <c r="B73" s="9">
        <v>1500</v>
      </c>
    </row>
    <row r="74" spans="1:2" x14ac:dyDescent="0.25">
      <c r="A74" s="5" t="s">
        <v>610</v>
      </c>
      <c r="B74" s="9">
        <v>727</v>
      </c>
    </row>
    <row r="75" spans="1:2" x14ac:dyDescent="0.25">
      <c r="A75" s="5" t="s">
        <v>620</v>
      </c>
      <c r="B75" s="9">
        <v>-100</v>
      </c>
    </row>
    <row r="76" spans="1:2" x14ac:dyDescent="0.25">
      <c r="A76" s="5" t="s">
        <v>627</v>
      </c>
      <c r="B76" s="11">
        <v>1000</v>
      </c>
    </row>
    <row r="77" spans="1:2" x14ac:dyDescent="0.25">
      <c r="A77" s="5" t="s">
        <v>494</v>
      </c>
      <c r="B77" s="9">
        <f>-Gemensamt!$D$741</f>
        <v>-972.80769230769226</v>
      </c>
    </row>
    <row r="78" spans="1:2" x14ac:dyDescent="0.25">
      <c r="A78" s="5" t="s">
        <v>24</v>
      </c>
      <c r="B78" s="9">
        <f>-Gemensamt!$D$776</f>
        <v>-389.05555555555554</v>
      </c>
    </row>
    <row r="79" spans="1:2" x14ac:dyDescent="0.25">
      <c r="A79" t="s">
        <v>657</v>
      </c>
      <c r="B79" s="9">
        <v>515</v>
      </c>
    </row>
    <row r="80" spans="1:2" x14ac:dyDescent="0.25">
      <c r="A80" s="5" t="s">
        <v>658</v>
      </c>
      <c r="B80" s="9">
        <f>-Gemensamt!$D$812</f>
        <v>-1335.5714285714287</v>
      </c>
    </row>
    <row r="81" spans="1:2" x14ac:dyDescent="0.25">
      <c r="A81" s="5" t="s">
        <v>660</v>
      </c>
      <c r="B81" s="9">
        <v>1500</v>
      </c>
    </row>
    <row r="82" spans="1:2" x14ac:dyDescent="0.25">
      <c r="A82" s="5" t="s">
        <v>668</v>
      </c>
      <c r="B82" s="9">
        <v>-100</v>
      </c>
    </row>
    <row r="83" spans="1:2" x14ac:dyDescent="0.25">
      <c r="A83" s="5" t="s">
        <v>483</v>
      </c>
      <c r="B83" s="9">
        <f>-Gemensamt!$D$845</f>
        <v>-3132.48</v>
      </c>
    </row>
    <row r="84" spans="1:2" x14ac:dyDescent="0.25">
      <c r="A84" s="5" t="s">
        <v>683</v>
      </c>
      <c r="B84" s="11">
        <v>2500</v>
      </c>
    </row>
    <row r="85" spans="1:2" x14ac:dyDescent="0.25">
      <c r="A85" s="5" t="s">
        <v>698</v>
      </c>
      <c r="B85" s="9">
        <v>280</v>
      </c>
    </row>
    <row r="86" spans="1:2" x14ac:dyDescent="0.25">
      <c r="A86" s="5" t="s">
        <v>721</v>
      </c>
      <c r="B86" s="9">
        <v>-324</v>
      </c>
    </row>
    <row r="87" spans="1:2" x14ac:dyDescent="0.25">
      <c r="A87" s="5" t="s">
        <v>722</v>
      </c>
      <c r="B87" s="9">
        <v>-100</v>
      </c>
    </row>
    <row r="88" spans="1:2" x14ac:dyDescent="0.25">
      <c r="A88" s="5" t="s">
        <v>728</v>
      </c>
      <c r="B88" s="11">
        <v>1500</v>
      </c>
    </row>
    <row r="89" spans="1:2" x14ac:dyDescent="0.25">
      <c r="A89" s="5" t="s">
        <v>494</v>
      </c>
      <c r="B89" s="9">
        <f>Gemensamt!$D$898</f>
        <v>-852</v>
      </c>
    </row>
    <row r="90" spans="1:2" x14ac:dyDescent="0.25">
      <c r="A90" s="5" t="s">
        <v>774</v>
      </c>
      <c r="B90" s="9">
        <v>627</v>
      </c>
    </row>
    <row r="91" spans="1:2" x14ac:dyDescent="0.25">
      <c r="A91" s="5" t="s">
        <v>797</v>
      </c>
      <c r="B91" s="9">
        <v>-365</v>
      </c>
    </row>
    <row r="92" spans="1:2" x14ac:dyDescent="0.25">
      <c r="A92" s="5" t="s">
        <v>786</v>
      </c>
      <c r="B92" s="9">
        <v>1000</v>
      </c>
    </row>
    <row r="93" spans="1:2" x14ac:dyDescent="0.25">
      <c r="A93" s="5" t="s">
        <v>792</v>
      </c>
      <c r="B93" s="9">
        <f>Gemensamt!$D$969</f>
        <v>-1455</v>
      </c>
    </row>
    <row r="94" spans="1:2" x14ac:dyDescent="0.25">
      <c r="B94" s="11"/>
    </row>
    <row r="95" spans="1:2" x14ac:dyDescent="0.25">
      <c r="B95" s="11"/>
    </row>
    <row r="96" spans="1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969"/>
  <sheetViews>
    <sheetView topLeftCell="A938" zoomScale="90" zoomScaleNormal="90" workbookViewId="0">
      <selection activeCell="D969" sqref="D969"/>
    </sheetView>
  </sheetViews>
  <sheetFormatPr defaultRowHeight="15" x14ac:dyDescent="0.25"/>
  <cols>
    <col min="1" max="1" width="4.5703125" customWidth="1"/>
    <col min="2" max="2" width="25" bestFit="1" customWidth="1"/>
    <col min="3" max="3" width="10.42578125" bestFit="1" customWidth="1"/>
    <col min="4" max="4" width="23.28515625" bestFit="1" customWidth="1"/>
    <col min="5" max="6" width="13.28515625" customWidth="1"/>
    <col min="7" max="7" width="40.85546875" customWidth="1"/>
    <col min="8" max="8" width="8.7109375" customWidth="1"/>
    <col min="9" max="9" width="7.140625" bestFit="1" customWidth="1"/>
    <col min="11" max="11" width="2" bestFit="1" customWidth="1"/>
    <col min="13" max="13" width="17.85546875" bestFit="1" customWidth="1"/>
  </cols>
  <sheetData>
    <row r="1" spans="1:12" ht="14.25" hidden="1" customHeight="1" x14ac:dyDescent="0.25">
      <c r="B1" s="28" t="s">
        <v>197</v>
      </c>
      <c r="D1" s="25" t="s">
        <v>196</v>
      </c>
      <c r="E1" s="25"/>
      <c r="F1" s="25"/>
      <c r="G1" s="25"/>
    </row>
    <row r="2" spans="1:12" hidden="1" x14ac:dyDescent="0.25">
      <c r="B2" s="19"/>
      <c r="C2" s="25" t="s">
        <v>195</v>
      </c>
      <c r="D2" t="s">
        <v>215</v>
      </c>
      <c r="H2" t="s">
        <v>216</v>
      </c>
      <c r="I2" t="s">
        <v>217</v>
      </c>
      <c r="J2" t="s">
        <v>189</v>
      </c>
    </row>
    <row r="3" spans="1:12" hidden="1" x14ac:dyDescent="0.25">
      <c r="A3" s="19">
        <v>1</v>
      </c>
      <c r="B3" t="s">
        <v>101</v>
      </c>
      <c r="C3" t="s">
        <v>164</v>
      </c>
      <c r="D3">
        <v>800</v>
      </c>
      <c r="H3">
        <v>243</v>
      </c>
      <c r="I3">
        <v>106</v>
      </c>
      <c r="J3">
        <f>D3+H3+I3</f>
        <v>1149</v>
      </c>
    </row>
    <row r="4" spans="1:12" hidden="1" x14ac:dyDescent="0.25">
      <c r="A4">
        <v>2</v>
      </c>
      <c r="B4" t="s">
        <v>107</v>
      </c>
      <c r="C4" t="s">
        <v>164</v>
      </c>
      <c r="D4">
        <v>800</v>
      </c>
      <c r="H4">
        <v>243</v>
      </c>
      <c r="I4">
        <v>106</v>
      </c>
      <c r="J4">
        <f t="shared" ref="J4:J14" si="0">D4+H4+I4</f>
        <v>1149</v>
      </c>
    </row>
    <row r="5" spans="1:12" hidden="1" x14ac:dyDescent="0.25">
      <c r="A5" s="19">
        <v>3</v>
      </c>
      <c r="B5" t="s">
        <v>104</v>
      </c>
      <c r="C5" t="s">
        <v>164</v>
      </c>
      <c r="D5">
        <v>800</v>
      </c>
      <c r="H5">
        <v>247</v>
      </c>
      <c r="I5">
        <v>106</v>
      </c>
      <c r="J5">
        <f t="shared" si="0"/>
        <v>1153</v>
      </c>
    </row>
    <row r="6" spans="1:12" hidden="1" x14ac:dyDescent="0.25">
      <c r="A6">
        <v>4</v>
      </c>
      <c r="B6" t="s">
        <v>159</v>
      </c>
      <c r="C6" t="s">
        <v>164</v>
      </c>
      <c r="D6">
        <v>800</v>
      </c>
      <c r="H6">
        <v>243</v>
      </c>
      <c r="I6">
        <v>106</v>
      </c>
      <c r="J6">
        <f t="shared" si="0"/>
        <v>1149</v>
      </c>
    </row>
    <row r="7" spans="1:12" hidden="1" x14ac:dyDescent="0.25">
      <c r="A7" s="19">
        <v>5</v>
      </c>
      <c r="B7" t="s">
        <v>97</v>
      </c>
      <c r="C7" t="s">
        <v>164</v>
      </c>
      <c r="D7">
        <v>800</v>
      </c>
      <c r="H7">
        <v>243</v>
      </c>
      <c r="I7">
        <v>106</v>
      </c>
      <c r="J7">
        <f t="shared" si="0"/>
        <v>1149</v>
      </c>
    </row>
    <row r="8" spans="1:12" hidden="1" x14ac:dyDescent="0.25">
      <c r="A8">
        <v>6</v>
      </c>
      <c r="B8" t="s">
        <v>163</v>
      </c>
      <c r="C8" t="s">
        <v>164</v>
      </c>
      <c r="D8">
        <v>800</v>
      </c>
      <c r="H8">
        <v>243</v>
      </c>
      <c r="I8">
        <v>106</v>
      </c>
      <c r="J8">
        <f t="shared" si="0"/>
        <v>1149</v>
      </c>
    </row>
    <row r="9" spans="1:12" hidden="1" x14ac:dyDescent="0.25">
      <c r="A9" s="19">
        <v>7</v>
      </c>
      <c r="B9" t="s">
        <v>165</v>
      </c>
      <c r="C9" t="s">
        <v>164</v>
      </c>
      <c r="D9">
        <v>800</v>
      </c>
      <c r="H9">
        <v>243</v>
      </c>
      <c r="I9">
        <v>106</v>
      </c>
      <c r="J9">
        <f t="shared" si="0"/>
        <v>1149</v>
      </c>
    </row>
    <row r="10" spans="1:12" hidden="1" x14ac:dyDescent="0.25">
      <c r="A10">
        <v>8</v>
      </c>
      <c r="B10" t="s">
        <v>166</v>
      </c>
      <c r="C10" t="s">
        <v>164</v>
      </c>
      <c r="D10">
        <v>800</v>
      </c>
      <c r="H10">
        <v>243</v>
      </c>
      <c r="I10">
        <v>106</v>
      </c>
      <c r="J10">
        <f t="shared" si="0"/>
        <v>1149</v>
      </c>
    </row>
    <row r="11" spans="1:12" hidden="1" x14ac:dyDescent="0.25">
      <c r="A11" s="19">
        <v>9</v>
      </c>
      <c r="B11" t="s">
        <v>162</v>
      </c>
      <c r="C11" t="s">
        <v>164</v>
      </c>
      <c r="D11">
        <v>800</v>
      </c>
      <c r="H11">
        <v>243</v>
      </c>
      <c r="I11">
        <v>106</v>
      </c>
      <c r="J11">
        <f t="shared" si="0"/>
        <v>1149</v>
      </c>
      <c r="L11" t="s">
        <v>211</v>
      </c>
    </row>
    <row r="12" spans="1:12" hidden="1" x14ac:dyDescent="0.25">
      <c r="A12">
        <v>10</v>
      </c>
      <c r="B12" t="s">
        <v>102</v>
      </c>
      <c r="C12" t="s">
        <v>164</v>
      </c>
      <c r="D12">
        <v>800</v>
      </c>
      <c r="H12">
        <v>243</v>
      </c>
      <c r="I12">
        <v>106</v>
      </c>
      <c r="J12">
        <f t="shared" si="0"/>
        <v>1149</v>
      </c>
      <c r="L12">
        <v>2300</v>
      </c>
    </row>
    <row r="13" spans="1:12" hidden="1" x14ac:dyDescent="0.25">
      <c r="A13" s="19">
        <v>11</v>
      </c>
      <c r="B13" t="s">
        <v>167</v>
      </c>
      <c r="C13" t="s">
        <v>164</v>
      </c>
      <c r="D13">
        <v>800</v>
      </c>
      <c r="H13">
        <v>243</v>
      </c>
      <c r="I13">
        <v>106</v>
      </c>
      <c r="J13">
        <f t="shared" si="0"/>
        <v>1149</v>
      </c>
      <c r="L13">
        <v>10220</v>
      </c>
    </row>
    <row r="14" spans="1:12" hidden="1" x14ac:dyDescent="0.25">
      <c r="A14">
        <v>12</v>
      </c>
      <c r="B14" t="s">
        <v>168</v>
      </c>
      <c r="C14" t="s">
        <v>164</v>
      </c>
      <c r="D14">
        <v>800</v>
      </c>
      <c r="H14">
        <v>243</v>
      </c>
      <c r="I14">
        <v>106</v>
      </c>
      <c r="J14">
        <f t="shared" si="0"/>
        <v>1149</v>
      </c>
      <c r="L14">
        <v>1272</v>
      </c>
    </row>
    <row r="15" spans="1:12" hidden="1" x14ac:dyDescent="0.25">
      <c r="D15">
        <f>SUM(D3:D14)</f>
        <v>9600</v>
      </c>
      <c r="H15">
        <f>SUM(H3:H14)</f>
        <v>2920</v>
      </c>
      <c r="I15">
        <f>SUM(I3:I14)</f>
        <v>1272</v>
      </c>
      <c r="J15">
        <f>SUM(J3:J14)</f>
        <v>13792</v>
      </c>
      <c r="K15" s="26" t="s">
        <v>212</v>
      </c>
      <c r="L15">
        <f>SUM(L12:L14)</f>
        <v>13792</v>
      </c>
    </row>
    <row r="16" spans="1:12" hidden="1" x14ac:dyDescent="0.25"/>
    <row r="17" spans="1:13" hidden="1" x14ac:dyDescent="0.25">
      <c r="B17" s="28" t="s">
        <v>241</v>
      </c>
      <c r="D17" s="25" t="s">
        <v>213</v>
      </c>
      <c r="E17" s="25"/>
      <c r="F17" s="25"/>
      <c r="G17" s="25"/>
    </row>
    <row r="18" spans="1:13" hidden="1" x14ac:dyDescent="0.25">
      <c r="B18" s="19"/>
      <c r="C18" s="25" t="s">
        <v>195</v>
      </c>
      <c r="D18" t="s">
        <v>215</v>
      </c>
      <c r="H18" t="s">
        <v>216</v>
      </c>
      <c r="I18" t="s">
        <v>217</v>
      </c>
      <c r="J18" t="s">
        <v>189</v>
      </c>
    </row>
    <row r="19" spans="1:13" hidden="1" x14ac:dyDescent="0.25">
      <c r="A19" s="19">
        <v>1</v>
      </c>
      <c r="B19" t="s">
        <v>101</v>
      </c>
      <c r="C19" t="s">
        <v>164</v>
      </c>
      <c r="D19">
        <v>961</v>
      </c>
      <c r="J19">
        <f>D19+H19+I19</f>
        <v>961</v>
      </c>
      <c r="L19" t="s">
        <v>319</v>
      </c>
    </row>
    <row r="20" spans="1:13" hidden="1" x14ac:dyDescent="0.25">
      <c r="A20">
        <v>2</v>
      </c>
      <c r="B20" t="s">
        <v>107</v>
      </c>
      <c r="C20" t="s">
        <v>164</v>
      </c>
      <c r="D20">
        <v>961</v>
      </c>
      <c r="J20">
        <f t="shared" ref="J20:J31" si="1">D20+H20+I20</f>
        <v>961</v>
      </c>
      <c r="L20" t="s">
        <v>319</v>
      </c>
    </row>
    <row r="21" spans="1:13" hidden="1" x14ac:dyDescent="0.25">
      <c r="A21" s="19">
        <v>3</v>
      </c>
      <c r="B21" t="s">
        <v>159</v>
      </c>
      <c r="C21" t="s">
        <v>164</v>
      </c>
      <c r="D21">
        <v>961</v>
      </c>
      <c r="J21">
        <f t="shared" si="1"/>
        <v>961</v>
      </c>
      <c r="L21" t="s">
        <v>319</v>
      </c>
    </row>
    <row r="22" spans="1:13" hidden="1" x14ac:dyDescent="0.25">
      <c r="A22">
        <v>4</v>
      </c>
      <c r="B22" t="s">
        <v>190</v>
      </c>
      <c r="C22" t="s">
        <v>164</v>
      </c>
      <c r="D22">
        <v>961</v>
      </c>
      <c r="J22">
        <f t="shared" si="1"/>
        <v>961</v>
      </c>
      <c r="L22" t="s">
        <v>319</v>
      </c>
    </row>
    <row r="23" spans="1:13" hidden="1" x14ac:dyDescent="0.25">
      <c r="A23" s="19">
        <v>5</v>
      </c>
      <c r="B23" t="s">
        <v>163</v>
      </c>
      <c r="C23" t="s">
        <v>164</v>
      </c>
      <c r="D23">
        <v>961</v>
      </c>
      <c r="J23">
        <f t="shared" si="1"/>
        <v>961</v>
      </c>
      <c r="L23" t="s">
        <v>319</v>
      </c>
    </row>
    <row r="24" spans="1:13" hidden="1" x14ac:dyDescent="0.25">
      <c r="A24">
        <v>6</v>
      </c>
      <c r="B24" t="s">
        <v>210</v>
      </c>
      <c r="C24" t="s">
        <v>164</v>
      </c>
      <c r="D24">
        <v>961</v>
      </c>
      <c r="J24">
        <f t="shared" si="1"/>
        <v>961</v>
      </c>
      <c r="L24" t="s">
        <v>319</v>
      </c>
    </row>
    <row r="25" spans="1:13" hidden="1" x14ac:dyDescent="0.25">
      <c r="A25" s="19">
        <v>7</v>
      </c>
      <c r="B25" t="s">
        <v>165</v>
      </c>
      <c r="C25" t="s">
        <v>164</v>
      </c>
      <c r="D25">
        <v>961</v>
      </c>
      <c r="J25">
        <f t="shared" si="1"/>
        <v>961</v>
      </c>
      <c r="L25" t="s">
        <v>319</v>
      </c>
    </row>
    <row r="26" spans="1:13" hidden="1" x14ac:dyDescent="0.25">
      <c r="A26">
        <v>8</v>
      </c>
      <c r="B26" t="s">
        <v>100</v>
      </c>
      <c r="C26" t="s">
        <v>164</v>
      </c>
      <c r="D26">
        <v>961</v>
      </c>
      <c r="J26">
        <f t="shared" si="1"/>
        <v>961</v>
      </c>
      <c r="L26" t="s">
        <v>319</v>
      </c>
    </row>
    <row r="27" spans="1:13" hidden="1" x14ac:dyDescent="0.25">
      <c r="A27" s="19">
        <v>9</v>
      </c>
      <c r="B27" t="s">
        <v>191</v>
      </c>
      <c r="C27" t="s">
        <v>164</v>
      </c>
      <c r="D27">
        <v>961</v>
      </c>
      <c r="J27">
        <f t="shared" si="1"/>
        <v>961</v>
      </c>
      <c r="L27" t="s">
        <v>319</v>
      </c>
    </row>
    <row r="28" spans="1:13" hidden="1" x14ac:dyDescent="0.25">
      <c r="A28">
        <v>10</v>
      </c>
      <c r="B28" t="s">
        <v>166</v>
      </c>
      <c r="C28" t="s">
        <v>164</v>
      </c>
      <c r="D28">
        <v>961</v>
      </c>
      <c r="J28">
        <f t="shared" si="1"/>
        <v>961</v>
      </c>
      <c r="L28" t="s">
        <v>319</v>
      </c>
      <c r="M28" t="s">
        <v>211</v>
      </c>
    </row>
    <row r="29" spans="1:13" hidden="1" x14ac:dyDescent="0.25">
      <c r="A29" s="19">
        <v>11</v>
      </c>
      <c r="B29" t="s">
        <v>162</v>
      </c>
      <c r="C29" t="s">
        <v>164</v>
      </c>
      <c r="D29">
        <v>961</v>
      </c>
      <c r="J29">
        <f t="shared" si="1"/>
        <v>961</v>
      </c>
      <c r="L29" t="s">
        <v>319</v>
      </c>
      <c r="M29">
        <v>1995</v>
      </c>
    </row>
    <row r="30" spans="1:13" hidden="1" x14ac:dyDescent="0.25">
      <c r="A30">
        <v>12</v>
      </c>
      <c r="B30" t="s">
        <v>102</v>
      </c>
      <c r="C30" t="s">
        <v>164</v>
      </c>
      <c r="D30">
        <v>961</v>
      </c>
      <c r="J30">
        <f t="shared" si="1"/>
        <v>961</v>
      </c>
      <c r="L30" t="s">
        <v>319</v>
      </c>
      <c r="M30">
        <v>10500</v>
      </c>
    </row>
    <row r="31" spans="1:13" hidden="1" x14ac:dyDescent="0.25">
      <c r="A31" s="19">
        <v>13</v>
      </c>
      <c r="B31" t="s">
        <v>168</v>
      </c>
      <c r="C31" t="s">
        <v>164</v>
      </c>
      <c r="D31">
        <v>961</v>
      </c>
      <c r="J31">
        <f t="shared" si="1"/>
        <v>961</v>
      </c>
      <c r="L31" t="s">
        <v>319</v>
      </c>
    </row>
    <row r="32" spans="1:13" hidden="1" x14ac:dyDescent="0.25">
      <c r="A32" s="19"/>
      <c r="B32" t="s">
        <v>221</v>
      </c>
      <c r="D32">
        <v>2</v>
      </c>
      <c r="J32">
        <v>2</v>
      </c>
    </row>
    <row r="33" spans="1:14" hidden="1" x14ac:dyDescent="0.25">
      <c r="D33">
        <f>SUM(D19:D32)</f>
        <v>12495</v>
      </c>
      <c r="H33">
        <f>SUM(H19:H31)</f>
        <v>0</v>
      </c>
      <c r="I33">
        <f>SUM(I19:I31)</f>
        <v>0</v>
      </c>
      <c r="J33">
        <f>SUM(J19:J32)</f>
        <v>12495</v>
      </c>
      <c r="K33" t="s">
        <v>212</v>
      </c>
      <c r="M33">
        <f>SUM(M29:M31)</f>
        <v>12495</v>
      </c>
      <c r="N33">
        <f>J33-M33</f>
        <v>0</v>
      </c>
    </row>
    <row r="34" spans="1:14" hidden="1" x14ac:dyDescent="0.25"/>
    <row r="35" spans="1:14" hidden="1" x14ac:dyDescent="0.25">
      <c r="B35" s="28" t="s">
        <v>256</v>
      </c>
      <c r="D35" s="25" t="s">
        <v>257</v>
      </c>
      <c r="E35" s="25"/>
      <c r="F35" s="25"/>
      <c r="G35" s="25"/>
      <c r="J35" t="s">
        <v>189</v>
      </c>
    </row>
    <row r="36" spans="1:14" ht="16.5" hidden="1" x14ac:dyDescent="0.25">
      <c r="A36">
        <v>1</v>
      </c>
      <c r="B36" t="s">
        <v>101</v>
      </c>
      <c r="C36" t="s">
        <v>164</v>
      </c>
      <c r="D36">
        <v>207</v>
      </c>
      <c r="H36">
        <v>63</v>
      </c>
      <c r="J36">
        <f>D36+H36+I36</f>
        <v>270</v>
      </c>
      <c r="M36" s="30"/>
    </row>
    <row r="37" spans="1:14" ht="16.5" hidden="1" x14ac:dyDescent="0.25">
      <c r="A37">
        <v>2</v>
      </c>
      <c r="B37" t="s">
        <v>231</v>
      </c>
      <c r="C37" t="s">
        <v>164</v>
      </c>
      <c r="D37">
        <v>207</v>
      </c>
      <c r="H37">
        <v>63</v>
      </c>
      <c r="J37">
        <f t="shared" ref="J37:J63" si="2">D37+H37+I37</f>
        <v>270</v>
      </c>
      <c r="M37" s="30"/>
    </row>
    <row r="38" spans="1:14" hidden="1" x14ac:dyDescent="0.25">
      <c r="A38">
        <v>3</v>
      </c>
      <c r="B38" t="s">
        <v>159</v>
      </c>
      <c r="C38" t="s">
        <v>164</v>
      </c>
      <c r="D38">
        <v>207</v>
      </c>
      <c r="H38">
        <v>63</v>
      </c>
      <c r="J38">
        <f t="shared" si="2"/>
        <v>270</v>
      </c>
    </row>
    <row r="39" spans="1:14" hidden="1" x14ac:dyDescent="0.25">
      <c r="A39">
        <v>4</v>
      </c>
      <c r="B39" t="s">
        <v>190</v>
      </c>
      <c r="C39" t="s">
        <v>164</v>
      </c>
      <c r="D39">
        <v>207</v>
      </c>
      <c r="H39">
        <v>63</v>
      </c>
      <c r="J39">
        <f t="shared" si="2"/>
        <v>270</v>
      </c>
    </row>
    <row r="40" spans="1:14" hidden="1" x14ac:dyDescent="0.25">
      <c r="A40">
        <v>5</v>
      </c>
      <c r="B40" t="s">
        <v>163</v>
      </c>
      <c r="C40" t="s">
        <v>164</v>
      </c>
      <c r="D40">
        <v>207</v>
      </c>
      <c r="H40">
        <v>63</v>
      </c>
      <c r="J40">
        <f t="shared" si="2"/>
        <v>270</v>
      </c>
    </row>
    <row r="41" spans="1:14" hidden="1" x14ac:dyDescent="0.25">
      <c r="A41">
        <v>6</v>
      </c>
      <c r="B41" t="s">
        <v>210</v>
      </c>
      <c r="C41" t="s">
        <v>164</v>
      </c>
      <c r="D41">
        <v>207</v>
      </c>
      <c r="H41">
        <v>63</v>
      </c>
      <c r="J41">
        <f t="shared" si="2"/>
        <v>270</v>
      </c>
    </row>
    <row r="42" spans="1:14" hidden="1" x14ac:dyDescent="0.25">
      <c r="A42">
        <v>7</v>
      </c>
      <c r="B42" t="s">
        <v>181</v>
      </c>
      <c r="C42" t="s">
        <v>164</v>
      </c>
      <c r="D42">
        <v>207</v>
      </c>
      <c r="H42">
        <v>63</v>
      </c>
      <c r="J42">
        <f t="shared" si="2"/>
        <v>270</v>
      </c>
    </row>
    <row r="43" spans="1:14" hidden="1" x14ac:dyDescent="0.25">
      <c r="A43">
        <v>8</v>
      </c>
      <c r="B43" t="s">
        <v>232</v>
      </c>
      <c r="C43" t="s">
        <v>164</v>
      </c>
      <c r="D43">
        <v>207</v>
      </c>
      <c r="H43">
        <v>63</v>
      </c>
      <c r="J43">
        <f t="shared" si="2"/>
        <v>270</v>
      </c>
    </row>
    <row r="44" spans="1:14" hidden="1" x14ac:dyDescent="0.25">
      <c r="A44">
        <v>9</v>
      </c>
      <c r="B44" t="s">
        <v>104</v>
      </c>
      <c r="C44" t="s">
        <v>164</v>
      </c>
      <c r="D44">
        <v>207</v>
      </c>
      <c r="H44">
        <v>63</v>
      </c>
      <c r="J44">
        <f t="shared" si="2"/>
        <v>270</v>
      </c>
    </row>
    <row r="45" spans="1:14" hidden="1" x14ac:dyDescent="0.25">
      <c r="A45">
        <v>10</v>
      </c>
      <c r="B45" t="s">
        <v>233</v>
      </c>
      <c r="C45" t="s">
        <v>164</v>
      </c>
      <c r="D45">
        <v>207</v>
      </c>
      <c r="H45">
        <v>63</v>
      </c>
      <c r="J45">
        <f t="shared" si="2"/>
        <v>270</v>
      </c>
    </row>
    <row r="46" spans="1:14" hidden="1" x14ac:dyDescent="0.25">
      <c r="A46">
        <v>11</v>
      </c>
      <c r="B46" t="s">
        <v>98</v>
      </c>
      <c r="C46" t="s">
        <v>164</v>
      </c>
      <c r="D46">
        <v>207</v>
      </c>
      <c r="H46">
        <v>63</v>
      </c>
      <c r="J46">
        <f t="shared" si="2"/>
        <v>270</v>
      </c>
    </row>
    <row r="47" spans="1:14" hidden="1" x14ac:dyDescent="0.25">
      <c r="A47">
        <v>12</v>
      </c>
      <c r="B47" t="s">
        <v>100</v>
      </c>
      <c r="C47" t="s">
        <v>164</v>
      </c>
      <c r="D47">
        <v>207</v>
      </c>
      <c r="H47">
        <v>63</v>
      </c>
      <c r="J47">
        <f t="shared" si="2"/>
        <v>270</v>
      </c>
    </row>
    <row r="48" spans="1:14" hidden="1" x14ac:dyDescent="0.25">
      <c r="A48">
        <v>13</v>
      </c>
      <c r="B48" t="s">
        <v>234</v>
      </c>
      <c r="C48" t="s">
        <v>164</v>
      </c>
      <c r="D48">
        <v>207</v>
      </c>
      <c r="H48">
        <v>63</v>
      </c>
      <c r="J48">
        <f t="shared" si="2"/>
        <v>270</v>
      </c>
    </row>
    <row r="49" spans="1:13" hidden="1" x14ac:dyDescent="0.25">
      <c r="A49">
        <v>14</v>
      </c>
      <c r="B49" t="s">
        <v>235</v>
      </c>
      <c r="C49" t="s">
        <v>164</v>
      </c>
      <c r="D49">
        <v>207</v>
      </c>
      <c r="H49">
        <v>63</v>
      </c>
      <c r="J49">
        <f t="shared" si="2"/>
        <v>270</v>
      </c>
    </row>
    <row r="50" spans="1:13" hidden="1" x14ac:dyDescent="0.25">
      <c r="A50">
        <v>15</v>
      </c>
      <c r="B50" t="s">
        <v>99</v>
      </c>
      <c r="C50" t="s">
        <v>164</v>
      </c>
      <c r="D50">
        <v>207</v>
      </c>
      <c r="H50">
        <v>63</v>
      </c>
      <c r="J50">
        <f t="shared" si="2"/>
        <v>270</v>
      </c>
    </row>
    <row r="51" spans="1:13" hidden="1" x14ac:dyDescent="0.25">
      <c r="B51" t="s">
        <v>236</v>
      </c>
      <c r="C51" t="s">
        <v>164</v>
      </c>
      <c r="D51">
        <v>207</v>
      </c>
      <c r="H51">
        <v>63</v>
      </c>
      <c r="J51">
        <f t="shared" si="2"/>
        <v>270</v>
      </c>
    </row>
    <row r="52" spans="1:13" hidden="1" x14ac:dyDescent="0.25">
      <c r="A52">
        <v>17</v>
      </c>
      <c r="B52" t="s">
        <v>237</v>
      </c>
      <c r="C52" t="s">
        <v>164</v>
      </c>
      <c r="D52">
        <v>207</v>
      </c>
      <c r="H52">
        <v>63</v>
      </c>
      <c r="J52">
        <f t="shared" si="2"/>
        <v>270</v>
      </c>
    </row>
    <row r="53" spans="1:13" hidden="1" x14ac:dyDescent="0.25">
      <c r="A53">
        <v>18</v>
      </c>
      <c r="B53" t="s">
        <v>191</v>
      </c>
      <c r="C53" t="s">
        <v>164</v>
      </c>
      <c r="D53">
        <v>207</v>
      </c>
      <c r="H53">
        <v>63</v>
      </c>
      <c r="J53">
        <f t="shared" si="2"/>
        <v>270</v>
      </c>
    </row>
    <row r="54" spans="1:13" hidden="1" x14ac:dyDescent="0.25">
      <c r="A54">
        <v>19</v>
      </c>
      <c r="B54" t="s">
        <v>105</v>
      </c>
      <c r="C54" t="s">
        <v>164</v>
      </c>
      <c r="D54">
        <v>207</v>
      </c>
      <c r="H54">
        <v>63</v>
      </c>
      <c r="J54">
        <f t="shared" si="2"/>
        <v>270</v>
      </c>
    </row>
    <row r="55" spans="1:13" hidden="1" x14ac:dyDescent="0.25">
      <c r="A55">
        <v>20</v>
      </c>
      <c r="B55" t="s">
        <v>112</v>
      </c>
      <c r="C55" t="s">
        <v>164</v>
      </c>
      <c r="D55">
        <v>207</v>
      </c>
      <c r="H55">
        <v>63</v>
      </c>
      <c r="J55">
        <f t="shared" si="2"/>
        <v>270</v>
      </c>
    </row>
    <row r="56" spans="1:13" hidden="1" x14ac:dyDescent="0.25">
      <c r="A56">
        <v>21</v>
      </c>
      <c r="B56" t="s">
        <v>238</v>
      </c>
      <c r="C56" t="s">
        <v>164</v>
      </c>
      <c r="D56">
        <v>207</v>
      </c>
      <c r="H56">
        <v>63</v>
      </c>
      <c r="J56">
        <f t="shared" si="2"/>
        <v>270</v>
      </c>
    </row>
    <row r="57" spans="1:13" hidden="1" x14ac:dyDescent="0.25">
      <c r="A57">
        <v>22</v>
      </c>
      <c r="B57" t="s">
        <v>109</v>
      </c>
      <c r="J57">
        <f t="shared" si="2"/>
        <v>0</v>
      </c>
    </row>
    <row r="58" spans="1:13" hidden="1" x14ac:dyDescent="0.25">
      <c r="A58">
        <v>23</v>
      </c>
      <c r="B58" t="s">
        <v>102</v>
      </c>
      <c r="C58" t="s">
        <v>164</v>
      </c>
      <c r="D58">
        <v>207</v>
      </c>
      <c r="H58">
        <v>63</v>
      </c>
      <c r="J58">
        <f t="shared" si="2"/>
        <v>270</v>
      </c>
    </row>
    <row r="59" spans="1:13" hidden="1" x14ac:dyDescent="0.25">
      <c r="A59">
        <v>24</v>
      </c>
      <c r="B59" t="s">
        <v>239</v>
      </c>
      <c r="C59" t="s">
        <v>164</v>
      </c>
      <c r="D59">
        <v>207</v>
      </c>
      <c r="H59">
        <v>63</v>
      </c>
      <c r="J59">
        <f t="shared" si="2"/>
        <v>270</v>
      </c>
    </row>
    <row r="60" spans="1:13" hidden="1" x14ac:dyDescent="0.25">
      <c r="A60">
        <v>25</v>
      </c>
      <c r="B60" t="s">
        <v>110</v>
      </c>
      <c r="C60" t="s">
        <v>164</v>
      </c>
      <c r="D60">
        <v>207</v>
      </c>
      <c r="H60">
        <v>63</v>
      </c>
      <c r="J60">
        <f t="shared" si="2"/>
        <v>270</v>
      </c>
      <c r="L60" t="s">
        <v>211</v>
      </c>
    </row>
    <row r="61" spans="1:13" hidden="1" x14ac:dyDescent="0.25">
      <c r="A61">
        <v>26</v>
      </c>
      <c r="B61" t="s">
        <v>111</v>
      </c>
      <c r="C61" t="s">
        <v>164</v>
      </c>
      <c r="D61">
        <v>207</v>
      </c>
      <c r="H61">
        <v>63</v>
      </c>
      <c r="J61">
        <f t="shared" si="2"/>
        <v>270</v>
      </c>
      <c r="L61">
        <v>5400</v>
      </c>
      <c r="M61" t="s">
        <v>275</v>
      </c>
    </row>
    <row r="62" spans="1:13" hidden="1" x14ac:dyDescent="0.25">
      <c r="A62">
        <v>27</v>
      </c>
      <c r="B62" t="s">
        <v>103</v>
      </c>
      <c r="C62" t="s">
        <v>164</v>
      </c>
      <c r="D62">
        <v>207</v>
      </c>
      <c r="H62">
        <v>63</v>
      </c>
      <c r="J62">
        <f t="shared" si="2"/>
        <v>270</v>
      </c>
      <c r="L62">
        <v>1639</v>
      </c>
      <c r="M62" t="s">
        <v>276</v>
      </c>
    </row>
    <row r="63" spans="1:13" hidden="1" x14ac:dyDescent="0.25">
      <c r="A63">
        <v>28</v>
      </c>
      <c r="B63" t="s">
        <v>240</v>
      </c>
      <c r="J63">
        <f t="shared" si="2"/>
        <v>0</v>
      </c>
    </row>
    <row r="64" spans="1:13" hidden="1" x14ac:dyDescent="0.25">
      <c r="B64" t="s">
        <v>221</v>
      </c>
      <c r="D64">
        <v>18</v>
      </c>
      <c r="H64">
        <v>1</v>
      </c>
    </row>
    <row r="65" spans="1:13" hidden="1" x14ac:dyDescent="0.25">
      <c r="D65">
        <f>SUM(D36:D64)</f>
        <v>5400</v>
      </c>
      <c r="H65">
        <f>SUM(H36:H64)</f>
        <v>1639</v>
      </c>
      <c r="J65">
        <f>D65+H65</f>
        <v>7039</v>
      </c>
      <c r="K65" t="s">
        <v>212</v>
      </c>
      <c r="L65">
        <f>SUM(L61:L63)</f>
        <v>7039</v>
      </c>
      <c r="M65">
        <f>J65-L65</f>
        <v>0</v>
      </c>
    </row>
    <row r="66" spans="1:13" hidden="1" x14ac:dyDescent="0.25">
      <c r="B66" s="28" t="s">
        <v>258</v>
      </c>
      <c r="D66" s="25" t="s">
        <v>261</v>
      </c>
      <c r="E66" s="25"/>
      <c r="F66" s="25"/>
      <c r="G66" s="25"/>
    </row>
    <row r="67" spans="1:13" hidden="1" x14ac:dyDescent="0.25">
      <c r="B67" s="19"/>
      <c r="C67" s="25" t="s">
        <v>195</v>
      </c>
      <c r="D67" t="s">
        <v>215</v>
      </c>
      <c r="J67" t="s">
        <v>189</v>
      </c>
    </row>
    <row r="68" spans="1:13" hidden="1" x14ac:dyDescent="0.25">
      <c r="A68">
        <v>1</v>
      </c>
      <c r="B68" t="s">
        <v>101</v>
      </c>
      <c r="C68" t="s">
        <v>164</v>
      </c>
      <c r="D68">
        <v>846</v>
      </c>
    </row>
    <row r="69" spans="1:13" hidden="1" x14ac:dyDescent="0.25">
      <c r="A69">
        <v>2</v>
      </c>
      <c r="B69" t="s">
        <v>231</v>
      </c>
      <c r="C69" t="s">
        <v>164</v>
      </c>
      <c r="D69">
        <v>846</v>
      </c>
    </row>
    <row r="70" spans="1:13" hidden="1" x14ac:dyDescent="0.25">
      <c r="A70">
        <v>3</v>
      </c>
      <c r="B70" t="s">
        <v>159</v>
      </c>
      <c r="C70" t="s">
        <v>164</v>
      </c>
      <c r="D70">
        <v>846</v>
      </c>
    </row>
    <row r="71" spans="1:13" hidden="1" x14ac:dyDescent="0.25">
      <c r="A71">
        <v>4</v>
      </c>
      <c r="B71" t="s">
        <v>190</v>
      </c>
      <c r="C71" t="s">
        <v>164</v>
      </c>
      <c r="D71">
        <v>846</v>
      </c>
    </row>
    <row r="72" spans="1:13" hidden="1" x14ac:dyDescent="0.25">
      <c r="A72">
        <v>5</v>
      </c>
      <c r="B72" t="s">
        <v>163</v>
      </c>
      <c r="C72" t="s">
        <v>164</v>
      </c>
      <c r="D72">
        <v>846</v>
      </c>
    </row>
    <row r="73" spans="1:13" hidden="1" x14ac:dyDescent="0.25">
      <c r="A73">
        <v>6</v>
      </c>
      <c r="B73" t="s">
        <v>210</v>
      </c>
      <c r="C73" t="s">
        <v>164</v>
      </c>
      <c r="D73">
        <v>846</v>
      </c>
    </row>
    <row r="74" spans="1:13" hidden="1" x14ac:dyDescent="0.25">
      <c r="A74">
        <v>7</v>
      </c>
      <c r="B74" t="s">
        <v>181</v>
      </c>
      <c r="C74" t="s">
        <v>164</v>
      </c>
      <c r="D74">
        <v>846</v>
      </c>
    </row>
    <row r="75" spans="1:13" hidden="1" x14ac:dyDescent="0.25">
      <c r="A75">
        <v>8</v>
      </c>
      <c r="B75" t="s">
        <v>232</v>
      </c>
      <c r="C75" t="s">
        <v>164</v>
      </c>
      <c r="D75">
        <v>846</v>
      </c>
    </row>
    <row r="76" spans="1:13" hidden="1" x14ac:dyDescent="0.25">
      <c r="A76">
        <v>9</v>
      </c>
      <c r="B76" t="s">
        <v>104</v>
      </c>
      <c r="C76" t="s">
        <v>164</v>
      </c>
      <c r="D76">
        <v>846</v>
      </c>
    </row>
    <row r="77" spans="1:13" hidden="1" x14ac:dyDescent="0.25">
      <c r="A77">
        <v>10</v>
      </c>
      <c r="B77" t="s">
        <v>233</v>
      </c>
      <c r="C77" t="s">
        <v>164</v>
      </c>
      <c r="D77">
        <v>846</v>
      </c>
    </row>
    <row r="78" spans="1:13" hidden="1" x14ac:dyDescent="0.25">
      <c r="A78">
        <v>11</v>
      </c>
      <c r="B78" t="s">
        <v>98</v>
      </c>
      <c r="C78" t="s">
        <v>164</v>
      </c>
      <c r="D78">
        <v>846</v>
      </c>
    </row>
    <row r="79" spans="1:13" hidden="1" x14ac:dyDescent="0.25">
      <c r="A79">
        <v>12</v>
      </c>
      <c r="B79" t="s">
        <v>100</v>
      </c>
      <c r="C79" t="s">
        <v>164</v>
      </c>
      <c r="D79">
        <v>846</v>
      </c>
    </row>
    <row r="80" spans="1:13" hidden="1" x14ac:dyDescent="0.25">
      <c r="A80">
        <v>13</v>
      </c>
      <c r="B80" t="s">
        <v>234</v>
      </c>
      <c r="C80" t="s">
        <v>164</v>
      </c>
      <c r="D80">
        <v>846</v>
      </c>
    </row>
    <row r="81" spans="1:14" hidden="1" x14ac:dyDescent="0.25">
      <c r="A81">
        <v>14</v>
      </c>
      <c r="B81" t="s">
        <v>235</v>
      </c>
      <c r="C81" t="s">
        <v>164</v>
      </c>
      <c r="D81">
        <v>846</v>
      </c>
    </row>
    <row r="82" spans="1:14" hidden="1" x14ac:dyDescent="0.25">
      <c r="A82">
        <v>15</v>
      </c>
      <c r="B82" t="s">
        <v>236</v>
      </c>
      <c r="C82" t="s">
        <v>164</v>
      </c>
      <c r="D82">
        <v>846</v>
      </c>
    </row>
    <row r="83" spans="1:14" hidden="1" x14ac:dyDescent="0.25">
      <c r="A83">
        <v>16</v>
      </c>
      <c r="B83" t="s">
        <v>237</v>
      </c>
      <c r="C83" t="s">
        <v>164</v>
      </c>
      <c r="D83">
        <v>846</v>
      </c>
    </row>
    <row r="84" spans="1:14" hidden="1" x14ac:dyDescent="0.25">
      <c r="A84">
        <v>17</v>
      </c>
      <c r="B84" t="s">
        <v>191</v>
      </c>
      <c r="C84" t="s">
        <v>164</v>
      </c>
      <c r="D84">
        <v>846</v>
      </c>
    </row>
    <row r="85" spans="1:14" hidden="1" x14ac:dyDescent="0.25">
      <c r="A85">
        <v>18</v>
      </c>
      <c r="B85" t="s">
        <v>105</v>
      </c>
      <c r="C85" t="s">
        <v>164</v>
      </c>
      <c r="D85">
        <v>846</v>
      </c>
    </row>
    <row r="86" spans="1:14" hidden="1" x14ac:dyDescent="0.25">
      <c r="A86">
        <v>19</v>
      </c>
      <c r="B86" t="s">
        <v>112</v>
      </c>
      <c r="C86" t="s">
        <v>164</v>
      </c>
      <c r="D86">
        <v>846</v>
      </c>
    </row>
    <row r="87" spans="1:14" hidden="1" x14ac:dyDescent="0.25">
      <c r="A87">
        <v>20</v>
      </c>
      <c r="B87" t="s">
        <v>238</v>
      </c>
      <c r="C87" t="s">
        <v>164</v>
      </c>
      <c r="D87">
        <v>846</v>
      </c>
    </row>
    <row r="88" spans="1:14" hidden="1" x14ac:dyDescent="0.25">
      <c r="A88">
        <v>21</v>
      </c>
      <c r="B88" t="s">
        <v>109</v>
      </c>
      <c r="C88" t="s">
        <v>164</v>
      </c>
      <c r="D88">
        <v>846</v>
      </c>
    </row>
    <row r="89" spans="1:14" hidden="1" x14ac:dyDescent="0.25">
      <c r="A89">
        <v>22</v>
      </c>
      <c r="B89" t="s">
        <v>102</v>
      </c>
      <c r="C89" t="s">
        <v>164</v>
      </c>
      <c r="D89">
        <v>846</v>
      </c>
    </row>
    <row r="90" spans="1:14" hidden="1" x14ac:dyDescent="0.25">
      <c r="A90">
        <v>23</v>
      </c>
      <c r="B90" t="s">
        <v>239</v>
      </c>
      <c r="C90" t="s">
        <v>164</v>
      </c>
      <c r="D90">
        <v>846</v>
      </c>
      <c r="L90">
        <v>22240</v>
      </c>
      <c r="M90" t="s">
        <v>259</v>
      </c>
    </row>
    <row r="91" spans="1:14" hidden="1" x14ac:dyDescent="0.25">
      <c r="A91">
        <v>24</v>
      </c>
      <c r="B91" t="s">
        <v>110</v>
      </c>
      <c r="C91" t="s">
        <v>164</v>
      </c>
      <c r="D91">
        <v>846</v>
      </c>
      <c r="L91">
        <v>228</v>
      </c>
      <c r="M91" t="s">
        <v>266</v>
      </c>
    </row>
    <row r="92" spans="1:14" hidden="1" x14ac:dyDescent="0.25">
      <c r="A92">
        <v>25</v>
      </c>
      <c r="B92" t="s">
        <v>111</v>
      </c>
      <c r="C92" t="s">
        <v>164</v>
      </c>
      <c r="D92">
        <v>846</v>
      </c>
      <c r="L92">
        <v>365</v>
      </c>
      <c r="M92" t="s">
        <v>266</v>
      </c>
    </row>
    <row r="93" spans="1:14" hidden="1" x14ac:dyDescent="0.25">
      <c r="A93">
        <v>26</v>
      </c>
      <c r="B93" t="s">
        <v>103</v>
      </c>
      <c r="C93" t="s">
        <v>164</v>
      </c>
      <c r="D93">
        <v>846</v>
      </c>
      <c r="L93">
        <v>9</v>
      </c>
      <c r="M93" t="s">
        <v>260</v>
      </c>
      <c r="N93">
        <f>L91+L92+L93</f>
        <v>602</v>
      </c>
    </row>
    <row r="94" spans="1:14" hidden="1" x14ac:dyDescent="0.25">
      <c r="A94">
        <v>27</v>
      </c>
      <c r="B94" t="s">
        <v>240</v>
      </c>
      <c r="C94" t="s">
        <v>164</v>
      </c>
      <c r="D94">
        <v>846</v>
      </c>
      <c r="J94">
        <f>SUM(D68:D94)</f>
        <v>22842</v>
      </c>
      <c r="L94">
        <f>SUM(L90:L93)</f>
        <v>22842</v>
      </c>
      <c r="M94">
        <f>J94-L94</f>
        <v>0</v>
      </c>
    </row>
    <row r="95" spans="1:14" hidden="1" x14ac:dyDescent="0.25"/>
    <row r="96" spans="1:14" hidden="1" x14ac:dyDescent="0.25">
      <c r="B96" s="28" t="s">
        <v>323</v>
      </c>
      <c r="D96" s="25" t="s">
        <v>322</v>
      </c>
      <c r="E96" s="25"/>
      <c r="F96" s="25"/>
      <c r="G96" s="25"/>
      <c r="J96" t="s">
        <v>189</v>
      </c>
    </row>
    <row r="97" spans="1:13" ht="16.5" hidden="1" x14ac:dyDescent="0.25">
      <c r="A97">
        <v>1</v>
      </c>
      <c r="B97" t="s">
        <v>101</v>
      </c>
      <c r="J97">
        <f>D97+H97+I97</f>
        <v>0</v>
      </c>
      <c r="M97" s="30"/>
    </row>
    <row r="98" spans="1:13" ht="16.5" hidden="1" x14ac:dyDescent="0.25">
      <c r="A98">
        <v>2</v>
      </c>
      <c r="B98" t="s">
        <v>231</v>
      </c>
      <c r="J98">
        <f t="shared" ref="J98:J124" si="3">D98+H98+I98</f>
        <v>0</v>
      </c>
      <c r="M98" s="30"/>
    </row>
    <row r="99" spans="1:13" hidden="1" x14ac:dyDescent="0.25">
      <c r="A99">
        <v>3</v>
      </c>
      <c r="B99" t="s">
        <v>159</v>
      </c>
      <c r="J99">
        <f t="shared" si="3"/>
        <v>0</v>
      </c>
    </row>
    <row r="100" spans="1:13" hidden="1" x14ac:dyDescent="0.25">
      <c r="A100">
        <v>4</v>
      </c>
      <c r="B100" t="s">
        <v>190</v>
      </c>
      <c r="J100">
        <f t="shared" si="3"/>
        <v>0</v>
      </c>
    </row>
    <row r="101" spans="1:13" hidden="1" x14ac:dyDescent="0.25">
      <c r="A101">
        <v>5</v>
      </c>
      <c r="B101" t="s">
        <v>163</v>
      </c>
      <c r="J101">
        <f t="shared" si="3"/>
        <v>0</v>
      </c>
    </row>
    <row r="102" spans="1:13" hidden="1" x14ac:dyDescent="0.25">
      <c r="A102">
        <v>6</v>
      </c>
      <c r="B102" t="s">
        <v>210</v>
      </c>
      <c r="J102">
        <f t="shared" si="3"/>
        <v>0</v>
      </c>
    </row>
    <row r="103" spans="1:13" hidden="1" x14ac:dyDescent="0.25">
      <c r="A103">
        <v>7</v>
      </c>
      <c r="B103" t="s">
        <v>181</v>
      </c>
      <c r="J103">
        <f t="shared" si="3"/>
        <v>0</v>
      </c>
    </row>
    <row r="104" spans="1:13" hidden="1" x14ac:dyDescent="0.25">
      <c r="A104">
        <v>8</v>
      </c>
      <c r="B104" t="s">
        <v>232</v>
      </c>
      <c r="J104">
        <f t="shared" si="3"/>
        <v>0</v>
      </c>
    </row>
    <row r="105" spans="1:13" hidden="1" x14ac:dyDescent="0.25">
      <c r="A105">
        <v>9</v>
      </c>
      <c r="B105" t="s">
        <v>104</v>
      </c>
      <c r="J105">
        <f t="shared" si="3"/>
        <v>0</v>
      </c>
    </row>
    <row r="106" spans="1:13" hidden="1" x14ac:dyDescent="0.25">
      <c r="A106">
        <v>10</v>
      </c>
      <c r="B106" t="s">
        <v>233</v>
      </c>
      <c r="J106">
        <f t="shared" si="3"/>
        <v>0</v>
      </c>
    </row>
    <row r="107" spans="1:13" hidden="1" x14ac:dyDescent="0.25">
      <c r="A107">
        <v>11</v>
      </c>
      <c r="B107" t="s">
        <v>98</v>
      </c>
      <c r="J107">
        <f t="shared" si="3"/>
        <v>0</v>
      </c>
    </row>
    <row r="108" spans="1:13" hidden="1" x14ac:dyDescent="0.25">
      <c r="A108">
        <v>12</v>
      </c>
      <c r="B108" t="s">
        <v>100</v>
      </c>
      <c r="J108">
        <f t="shared" si="3"/>
        <v>0</v>
      </c>
    </row>
    <row r="109" spans="1:13" hidden="1" x14ac:dyDescent="0.25">
      <c r="A109">
        <v>13</v>
      </c>
      <c r="B109" t="s">
        <v>234</v>
      </c>
      <c r="J109">
        <f t="shared" si="3"/>
        <v>0</v>
      </c>
    </row>
    <row r="110" spans="1:13" hidden="1" x14ac:dyDescent="0.25">
      <c r="A110">
        <v>14</v>
      </c>
      <c r="B110" t="s">
        <v>235</v>
      </c>
      <c r="J110">
        <f t="shared" si="3"/>
        <v>0</v>
      </c>
    </row>
    <row r="111" spans="1:13" hidden="1" x14ac:dyDescent="0.25">
      <c r="A111">
        <v>15</v>
      </c>
      <c r="B111" t="s">
        <v>99</v>
      </c>
      <c r="J111">
        <f t="shared" si="3"/>
        <v>0</v>
      </c>
    </row>
    <row r="112" spans="1:13" hidden="1" x14ac:dyDescent="0.25">
      <c r="A112">
        <v>16</v>
      </c>
      <c r="B112" t="s">
        <v>236</v>
      </c>
      <c r="J112">
        <f t="shared" si="3"/>
        <v>0</v>
      </c>
    </row>
    <row r="113" spans="1:13" hidden="1" x14ac:dyDescent="0.25">
      <c r="A113">
        <v>17</v>
      </c>
      <c r="B113" t="s">
        <v>237</v>
      </c>
      <c r="J113">
        <f t="shared" si="3"/>
        <v>0</v>
      </c>
    </row>
    <row r="114" spans="1:13" hidden="1" x14ac:dyDescent="0.25">
      <c r="A114">
        <v>18</v>
      </c>
      <c r="B114" t="s">
        <v>191</v>
      </c>
      <c r="J114">
        <f t="shared" si="3"/>
        <v>0</v>
      </c>
    </row>
    <row r="115" spans="1:13" hidden="1" x14ac:dyDescent="0.25">
      <c r="A115">
        <v>19</v>
      </c>
      <c r="B115" t="s">
        <v>105</v>
      </c>
      <c r="J115">
        <f t="shared" si="3"/>
        <v>0</v>
      </c>
    </row>
    <row r="116" spans="1:13" hidden="1" x14ac:dyDescent="0.25">
      <c r="A116">
        <v>20</v>
      </c>
      <c r="B116" t="s">
        <v>112</v>
      </c>
      <c r="J116">
        <f t="shared" si="3"/>
        <v>0</v>
      </c>
    </row>
    <row r="117" spans="1:13" hidden="1" x14ac:dyDescent="0.25">
      <c r="A117">
        <v>21</v>
      </c>
      <c r="B117" t="s">
        <v>238</v>
      </c>
      <c r="J117">
        <f t="shared" si="3"/>
        <v>0</v>
      </c>
    </row>
    <row r="118" spans="1:13" hidden="1" x14ac:dyDescent="0.25">
      <c r="A118">
        <v>22</v>
      </c>
      <c r="B118" t="s">
        <v>109</v>
      </c>
      <c r="J118">
        <f t="shared" si="3"/>
        <v>0</v>
      </c>
    </row>
    <row r="119" spans="1:13" hidden="1" x14ac:dyDescent="0.25">
      <c r="A119">
        <v>23</v>
      </c>
      <c r="B119" t="s">
        <v>102</v>
      </c>
      <c r="J119">
        <f t="shared" si="3"/>
        <v>0</v>
      </c>
    </row>
    <row r="120" spans="1:13" hidden="1" x14ac:dyDescent="0.25">
      <c r="A120">
        <v>24</v>
      </c>
      <c r="B120" t="s">
        <v>239</v>
      </c>
      <c r="J120">
        <f t="shared" si="3"/>
        <v>0</v>
      </c>
      <c r="L120" t="s">
        <v>211</v>
      </c>
    </row>
    <row r="121" spans="1:13" hidden="1" x14ac:dyDescent="0.25">
      <c r="A121">
        <v>25</v>
      </c>
      <c r="B121" t="s">
        <v>110</v>
      </c>
      <c r="J121">
        <f t="shared" si="3"/>
        <v>0</v>
      </c>
      <c r="L121">
        <v>1250</v>
      </c>
      <c r="M121" t="s">
        <v>275</v>
      </c>
    </row>
    <row r="122" spans="1:13" hidden="1" x14ac:dyDescent="0.25">
      <c r="A122">
        <v>26</v>
      </c>
      <c r="B122" t="s">
        <v>111</v>
      </c>
      <c r="J122">
        <f t="shared" si="3"/>
        <v>0</v>
      </c>
    </row>
    <row r="123" spans="1:13" hidden="1" x14ac:dyDescent="0.25">
      <c r="A123">
        <v>27</v>
      </c>
      <c r="B123" t="s">
        <v>103</v>
      </c>
      <c r="J123">
        <f t="shared" si="3"/>
        <v>0</v>
      </c>
    </row>
    <row r="124" spans="1:13" hidden="1" x14ac:dyDescent="0.25">
      <c r="A124">
        <v>28</v>
      </c>
      <c r="B124" t="s">
        <v>240</v>
      </c>
      <c r="J124">
        <f t="shared" si="3"/>
        <v>0</v>
      </c>
    </row>
    <row r="125" spans="1:13" hidden="1" x14ac:dyDescent="0.25"/>
    <row r="126" spans="1:13" hidden="1" x14ac:dyDescent="0.25"/>
    <row r="127" spans="1:13" hidden="1" x14ac:dyDescent="0.25"/>
    <row r="128" spans="1:13" hidden="1" x14ac:dyDescent="0.25">
      <c r="B128" s="28" t="s">
        <v>369</v>
      </c>
      <c r="D128" s="25" t="s">
        <v>368</v>
      </c>
      <c r="E128" s="25"/>
      <c r="F128" s="25"/>
      <c r="G128" s="25"/>
    </row>
    <row r="129" spans="1:14" ht="16.5" hidden="1" x14ac:dyDescent="0.25">
      <c r="A129">
        <v>1</v>
      </c>
      <c r="B129" t="s">
        <v>101</v>
      </c>
      <c r="D129" s="35">
        <f>$M$155</f>
        <v>1178.76</v>
      </c>
      <c r="E129" s="35"/>
      <c r="F129" s="35"/>
      <c r="G129" s="35"/>
      <c r="J129">
        <f>D129+H129+I129</f>
        <v>1178.76</v>
      </c>
      <c r="M129" s="30"/>
    </row>
    <row r="130" spans="1:14" ht="16.5" hidden="1" x14ac:dyDescent="0.25">
      <c r="A130">
        <v>2</v>
      </c>
      <c r="B130" t="s">
        <v>329</v>
      </c>
      <c r="D130" s="35">
        <f t="shared" ref="D130:D153" si="4">$M$155</f>
        <v>1178.76</v>
      </c>
      <c r="E130" s="35"/>
      <c r="F130" s="35"/>
      <c r="G130" s="35"/>
      <c r="J130">
        <f t="shared" ref="J130:J153" si="5">D130+H130+I130</f>
        <v>1178.76</v>
      </c>
      <c r="M130" s="30"/>
    </row>
    <row r="131" spans="1:14" ht="16.5" hidden="1" x14ac:dyDescent="0.25">
      <c r="A131">
        <v>3</v>
      </c>
      <c r="B131" t="s">
        <v>231</v>
      </c>
      <c r="D131" s="35">
        <f t="shared" si="4"/>
        <v>1178.76</v>
      </c>
      <c r="E131" s="35"/>
      <c r="F131" s="35"/>
      <c r="G131" s="35"/>
      <c r="J131">
        <f t="shared" si="5"/>
        <v>1178.76</v>
      </c>
      <c r="M131" s="30"/>
    </row>
    <row r="132" spans="1:14" hidden="1" x14ac:dyDescent="0.25">
      <c r="A132">
        <v>4</v>
      </c>
      <c r="B132" t="s">
        <v>159</v>
      </c>
      <c r="D132" s="35">
        <f t="shared" si="4"/>
        <v>1178.76</v>
      </c>
      <c r="E132" s="35"/>
      <c r="F132" s="35"/>
      <c r="G132" s="35"/>
      <c r="J132">
        <f t="shared" si="5"/>
        <v>1178.76</v>
      </c>
    </row>
    <row r="133" spans="1:14" hidden="1" x14ac:dyDescent="0.25">
      <c r="A133">
        <v>5</v>
      </c>
      <c r="B133" t="s">
        <v>190</v>
      </c>
      <c r="D133" s="35">
        <f t="shared" si="4"/>
        <v>1178.76</v>
      </c>
      <c r="E133" s="35"/>
      <c r="F133" s="35"/>
      <c r="G133" s="35"/>
      <c r="J133">
        <f t="shared" si="5"/>
        <v>1178.76</v>
      </c>
    </row>
    <row r="134" spans="1:14" hidden="1" x14ac:dyDescent="0.25">
      <c r="A134">
        <v>6</v>
      </c>
      <c r="B134" t="s">
        <v>210</v>
      </c>
      <c r="D134" s="35">
        <f t="shared" si="4"/>
        <v>1178.76</v>
      </c>
      <c r="E134" s="35"/>
      <c r="F134" s="35"/>
      <c r="G134" s="35"/>
      <c r="J134">
        <f t="shared" si="5"/>
        <v>1178.76</v>
      </c>
    </row>
    <row r="135" spans="1:14" hidden="1" x14ac:dyDescent="0.25">
      <c r="A135">
        <v>7</v>
      </c>
      <c r="B135" t="s">
        <v>232</v>
      </c>
      <c r="D135" s="35">
        <f t="shared" si="4"/>
        <v>1178.76</v>
      </c>
      <c r="E135" s="35"/>
      <c r="F135" s="35"/>
      <c r="G135" s="35"/>
      <c r="J135">
        <f t="shared" si="5"/>
        <v>1178.76</v>
      </c>
    </row>
    <row r="136" spans="1:14" hidden="1" x14ac:dyDescent="0.25">
      <c r="A136">
        <v>8</v>
      </c>
      <c r="B136" t="s">
        <v>104</v>
      </c>
      <c r="D136" s="35">
        <f t="shared" si="4"/>
        <v>1178.76</v>
      </c>
      <c r="E136" s="35"/>
      <c r="F136" s="35"/>
      <c r="G136" s="35"/>
      <c r="J136">
        <f t="shared" si="5"/>
        <v>1178.76</v>
      </c>
    </row>
    <row r="137" spans="1:14" hidden="1" x14ac:dyDescent="0.25">
      <c r="A137">
        <v>9</v>
      </c>
      <c r="B137" t="s">
        <v>233</v>
      </c>
      <c r="D137" s="35">
        <f t="shared" si="4"/>
        <v>1178.76</v>
      </c>
      <c r="E137" s="35"/>
      <c r="F137" s="35"/>
      <c r="G137" s="35"/>
      <c r="J137">
        <f t="shared" si="5"/>
        <v>1178.76</v>
      </c>
    </row>
    <row r="138" spans="1:14" hidden="1" x14ac:dyDescent="0.25">
      <c r="A138">
        <v>10</v>
      </c>
      <c r="B138" t="s">
        <v>98</v>
      </c>
      <c r="D138" s="35">
        <f t="shared" si="4"/>
        <v>1178.76</v>
      </c>
      <c r="E138" s="35"/>
      <c r="F138" s="35"/>
      <c r="G138" s="35"/>
      <c r="J138">
        <f t="shared" si="5"/>
        <v>1178.76</v>
      </c>
    </row>
    <row r="139" spans="1:14" hidden="1" x14ac:dyDescent="0.25">
      <c r="A139">
        <v>11</v>
      </c>
      <c r="B139" t="s">
        <v>234</v>
      </c>
      <c r="D139" s="35">
        <f t="shared" si="4"/>
        <v>1178.76</v>
      </c>
      <c r="E139" s="35"/>
      <c r="F139" s="35"/>
      <c r="G139" s="35"/>
      <c r="J139">
        <f t="shared" si="5"/>
        <v>1178.76</v>
      </c>
    </row>
    <row r="140" spans="1:14" hidden="1" x14ac:dyDescent="0.25">
      <c r="A140">
        <v>12</v>
      </c>
      <c r="B140" t="s">
        <v>350</v>
      </c>
      <c r="D140" s="35">
        <f t="shared" si="4"/>
        <v>1178.76</v>
      </c>
      <c r="E140" s="35"/>
      <c r="F140" s="35"/>
      <c r="G140" s="35"/>
      <c r="J140">
        <f t="shared" si="5"/>
        <v>1178.76</v>
      </c>
    </row>
    <row r="141" spans="1:14" hidden="1" x14ac:dyDescent="0.25">
      <c r="A141">
        <v>13</v>
      </c>
      <c r="B141" t="s">
        <v>283</v>
      </c>
      <c r="D141" s="35">
        <f t="shared" si="4"/>
        <v>1178.76</v>
      </c>
      <c r="E141" s="35"/>
      <c r="F141" s="35"/>
      <c r="G141" s="35"/>
      <c r="J141">
        <f t="shared" si="5"/>
        <v>1178.76</v>
      </c>
      <c r="L141" t="s">
        <v>371</v>
      </c>
    </row>
    <row r="142" spans="1:14" hidden="1" x14ac:dyDescent="0.25">
      <c r="A142">
        <v>14</v>
      </c>
      <c r="B142" t="s">
        <v>284</v>
      </c>
      <c r="D142" s="35">
        <f t="shared" si="4"/>
        <v>1178.76</v>
      </c>
      <c r="E142" s="35"/>
      <c r="F142" s="35"/>
      <c r="G142" s="35"/>
      <c r="J142">
        <f t="shared" si="5"/>
        <v>1178.76</v>
      </c>
      <c r="L142">
        <v>13820</v>
      </c>
      <c r="M142" t="s">
        <v>372</v>
      </c>
      <c r="N142" t="s">
        <v>386</v>
      </c>
    </row>
    <row r="143" spans="1:14" hidden="1" x14ac:dyDescent="0.25">
      <c r="A143">
        <v>15</v>
      </c>
      <c r="B143" t="s">
        <v>236</v>
      </c>
      <c r="D143" s="35">
        <f t="shared" si="4"/>
        <v>1178.76</v>
      </c>
      <c r="E143" s="35"/>
      <c r="F143" s="35"/>
      <c r="G143" s="35"/>
      <c r="J143">
        <f t="shared" si="5"/>
        <v>1178.76</v>
      </c>
      <c r="L143">
        <v>899</v>
      </c>
      <c r="M143" t="s">
        <v>373</v>
      </c>
      <c r="N143" t="s">
        <v>374</v>
      </c>
    </row>
    <row r="144" spans="1:14" hidden="1" x14ac:dyDescent="0.25">
      <c r="A144">
        <v>16</v>
      </c>
      <c r="B144" t="s">
        <v>237</v>
      </c>
      <c r="D144" s="35">
        <f t="shared" si="4"/>
        <v>1178.76</v>
      </c>
      <c r="E144" s="35"/>
      <c r="F144" s="35"/>
      <c r="G144" s="35"/>
      <c r="J144">
        <f t="shared" si="5"/>
        <v>1178.76</v>
      </c>
      <c r="L144">
        <v>2802</v>
      </c>
      <c r="M144" t="s">
        <v>373</v>
      </c>
      <c r="N144" t="s">
        <v>374</v>
      </c>
    </row>
    <row r="145" spans="1:15" hidden="1" x14ac:dyDescent="0.25">
      <c r="A145">
        <v>17</v>
      </c>
      <c r="B145" t="s">
        <v>191</v>
      </c>
      <c r="D145" s="35">
        <f t="shared" si="4"/>
        <v>1178.76</v>
      </c>
      <c r="E145" s="35"/>
      <c r="F145" s="35"/>
      <c r="G145" s="35"/>
      <c r="J145">
        <f t="shared" si="5"/>
        <v>1178.76</v>
      </c>
      <c r="L145">
        <v>235</v>
      </c>
      <c r="M145" t="s">
        <v>373</v>
      </c>
      <c r="N145" t="s">
        <v>374</v>
      </c>
      <c r="O145">
        <f>SUM(L143:L145)</f>
        <v>3936</v>
      </c>
    </row>
    <row r="146" spans="1:15" hidden="1" x14ac:dyDescent="0.25">
      <c r="A146">
        <v>18</v>
      </c>
      <c r="B146" t="s">
        <v>105</v>
      </c>
      <c r="D146" s="35">
        <f t="shared" si="4"/>
        <v>1178.76</v>
      </c>
      <c r="E146" s="35"/>
      <c r="F146" s="35"/>
      <c r="G146" s="35"/>
      <c r="J146">
        <f t="shared" si="5"/>
        <v>1178.76</v>
      </c>
      <c r="L146">
        <v>5440</v>
      </c>
      <c r="M146" t="s">
        <v>375</v>
      </c>
      <c r="N146" t="s">
        <v>377</v>
      </c>
    </row>
    <row r="147" spans="1:15" hidden="1" x14ac:dyDescent="0.25">
      <c r="A147">
        <v>19</v>
      </c>
      <c r="B147" t="s">
        <v>102</v>
      </c>
      <c r="D147" s="35">
        <f t="shared" si="4"/>
        <v>1178.76</v>
      </c>
      <c r="E147" s="35"/>
      <c r="F147" s="35"/>
      <c r="G147" s="35"/>
      <c r="J147">
        <f t="shared" si="5"/>
        <v>1178.76</v>
      </c>
      <c r="L147">
        <v>1560</v>
      </c>
      <c r="M147" t="s">
        <v>376</v>
      </c>
      <c r="N147" t="s">
        <v>377</v>
      </c>
    </row>
    <row r="148" spans="1:15" hidden="1" x14ac:dyDescent="0.25">
      <c r="A148">
        <v>20</v>
      </c>
      <c r="B148" t="s">
        <v>239</v>
      </c>
      <c r="D148" s="35">
        <f t="shared" si="4"/>
        <v>1178.76</v>
      </c>
      <c r="E148" s="35"/>
      <c r="F148" s="35"/>
      <c r="G148" s="35"/>
      <c r="J148">
        <f t="shared" si="5"/>
        <v>1178.76</v>
      </c>
      <c r="L148">
        <v>1391</v>
      </c>
      <c r="M148" t="s">
        <v>276</v>
      </c>
      <c r="N148" t="s">
        <v>377</v>
      </c>
    </row>
    <row r="149" spans="1:15" hidden="1" x14ac:dyDescent="0.25">
      <c r="A149">
        <v>21</v>
      </c>
      <c r="B149" t="s">
        <v>110</v>
      </c>
      <c r="D149" s="35">
        <f t="shared" si="4"/>
        <v>1178.76</v>
      </c>
      <c r="E149" s="35"/>
      <c r="F149" s="35"/>
      <c r="G149" s="35"/>
      <c r="J149">
        <f t="shared" si="5"/>
        <v>1178.76</v>
      </c>
      <c r="L149">
        <v>342</v>
      </c>
      <c r="M149" t="s">
        <v>276</v>
      </c>
      <c r="N149" t="s">
        <v>377</v>
      </c>
      <c r="O149">
        <f>SUM(L146:L149)</f>
        <v>8733</v>
      </c>
    </row>
    <row r="150" spans="1:15" hidden="1" x14ac:dyDescent="0.25">
      <c r="A150">
        <v>22</v>
      </c>
      <c r="B150" t="s">
        <v>111</v>
      </c>
      <c r="D150" s="35">
        <f t="shared" si="4"/>
        <v>1178.76</v>
      </c>
      <c r="E150" s="35"/>
      <c r="F150" s="35"/>
      <c r="G150" s="35"/>
      <c r="J150">
        <f t="shared" si="5"/>
        <v>1178.76</v>
      </c>
      <c r="L150">
        <v>2980</v>
      </c>
      <c r="M150" t="s">
        <v>378</v>
      </c>
      <c r="N150" t="s">
        <v>386</v>
      </c>
    </row>
    <row r="151" spans="1:15" hidden="1" x14ac:dyDescent="0.25">
      <c r="A151">
        <v>23</v>
      </c>
      <c r="B151" t="s">
        <v>103</v>
      </c>
      <c r="D151" s="35">
        <f t="shared" si="4"/>
        <v>1178.76</v>
      </c>
      <c r="E151" s="35"/>
      <c r="F151" s="35"/>
      <c r="G151" s="35"/>
      <c r="J151">
        <f t="shared" si="5"/>
        <v>1178.76</v>
      </c>
      <c r="M151" t="s">
        <v>380</v>
      </c>
    </row>
    <row r="152" spans="1:15" hidden="1" x14ac:dyDescent="0.25">
      <c r="A152">
        <v>24</v>
      </c>
      <c r="B152" t="s">
        <v>240</v>
      </c>
      <c r="D152" s="35">
        <f t="shared" si="4"/>
        <v>1178.76</v>
      </c>
      <c r="E152" s="35"/>
      <c r="F152" s="35"/>
      <c r="G152" s="35"/>
      <c r="J152">
        <f t="shared" si="5"/>
        <v>1178.76</v>
      </c>
    </row>
    <row r="153" spans="1:15" hidden="1" x14ac:dyDescent="0.25">
      <c r="A153">
        <v>25</v>
      </c>
      <c r="B153" t="s">
        <v>370</v>
      </c>
      <c r="D153" s="35">
        <f t="shared" si="4"/>
        <v>1178.76</v>
      </c>
      <c r="E153" s="35"/>
      <c r="F153" s="35"/>
      <c r="G153" s="35"/>
      <c r="J153">
        <f t="shared" si="5"/>
        <v>1178.76</v>
      </c>
    </row>
    <row r="154" spans="1:15" hidden="1" x14ac:dyDescent="0.25">
      <c r="B154" t="s">
        <v>380</v>
      </c>
      <c r="D154" s="35"/>
      <c r="E154" s="35"/>
      <c r="F154" s="35"/>
      <c r="G154" s="35"/>
      <c r="J154">
        <v>6</v>
      </c>
    </row>
    <row r="155" spans="1:15" hidden="1" x14ac:dyDescent="0.25">
      <c r="J155">
        <f>SUM(J129:J154)</f>
        <v>29474.999999999982</v>
      </c>
      <c r="L155" s="35">
        <f>SUM(L142:L153)</f>
        <v>29469</v>
      </c>
      <c r="M155" s="36">
        <f>L155/A153</f>
        <v>1178.76</v>
      </c>
    </row>
    <row r="156" spans="1:15" hidden="1" x14ac:dyDescent="0.25"/>
    <row r="157" spans="1:15" hidden="1" x14ac:dyDescent="0.25">
      <c r="M157" s="35"/>
    </row>
    <row r="158" spans="1:15" hidden="1" x14ac:dyDescent="0.25">
      <c r="B158" s="28" t="s">
        <v>431</v>
      </c>
      <c r="D158" s="25" t="s">
        <v>403</v>
      </c>
      <c r="E158" s="25"/>
      <c r="F158" s="25"/>
      <c r="G158" s="25"/>
    </row>
    <row r="159" spans="1:15" ht="16.5" hidden="1" x14ac:dyDescent="0.25">
      <c r="A159">
        <v>1</v>
      </c>
      <c r="B159" t="s">
        <v>101</v>
      </c>
      <c r="D159" s="35">
        <v>67</v>
      </c>
      <c r="E159" s="35"/>
      <c r="F159" s="35"/>
      <c r="G159" s="35"/>
      <c r="J159">
        <f>D159+H159+I159</f>
        <v>67</v>
      </c>
      <c r="M159" s="30"/>
    </row>
    <row r="160" spans="1:15" ht="16.5" hidden="1" x14ac:dyDescent="0.25">
      <c r="D160" s="35"/>
      <c r="E160" s="35"/>
      <c r="F160" s="35"/>
      <c r="G160" s="35"/>
      <c r="J160">
        <f t="shared" ref="J160:J188" si="6">D160+H160+I160</f>
        <v>0</v>
      </c>
      <c r="M160" s="30"/>
    </row>
    <row r="161" spans="1:13" ht="16.5" hidden="1" x14ac:dyDescent="0.25">
      <c r="A161">
        <v>2</v>
      </c>
      <c r="B161" t="s">
        <v>330</v>
      </c>
      <c r="D161" s="35">
        <v>67</v>
      </c>
      <c r="E161" s="35"/>
      <c r="F161" s="35"/>
      <c r="G161" s="35"/>
      <c r="J161">
        <f t="shared" si="6"/>
        <v>67</v>
      </c>
      <c r="M161" s="30"/>
    </row>
    <row r="162" spans="1:13" ht="16.5" hidden="1" x14ac:dyDescent="0.25">
      <c r="A162">
        <v>3</v>
      </c>
      <c r="B162" t="s">
        <v>231</v>
      </c>
      <c r="D162" s="35">
        <v>67</v>
      </c>
      <c r="E162" s="35"/>
      <c r="F162" s="35"/>
      <c r="G162" s="35"/>
      <c r="J162">
        <f t="shared" si="6"/>
        <v>67</v>
      </c>
      <c r="M162" s="30"/>
    </row>
    <row r="163" spans="1:13" hidden="1" x14ac:dyDescent="0.25">
      <c r="A163">
        <v>4</v>
      </c>
      <c r="B163" t="s">
        <v>159</v>
      </c>
      <c r="D163" s="35">
        <v>67</v>
      </c>
      <c r="E163" s="35"/>
      <c r="F163" s="35"/>
      <c r="G163" s="35"/>
      <c r="J163">
        <f t="shared" si="6"/>
        <v>67</v>
      </c>
    </row>
    <row r="164" spans="1:13" hidden="1" x14ac:dyDescent="0.25">
      <c r="A164">
        <v>5</v>
      </c>
      <c r="B164" t="s">
        <v>190</v>
      </c>
      <c r="D164" s="35">
        <v>67</v>
      </c>
      <c r="E164" s="35"/>
      <c r="F164" s="35"/>
      <c r="G164" s="35"/>
      <c r="J164">
        <f t="shared" si="6"/>
        <v>67</v>
      </c>
    </row>
    <row r="165" spans="1:13" hidden="1" x14ac:dyDescent="0.25">
      <c r="A165">
        <v>6</v>
      </c>
      <c r="B165" t="s">
        <v>361</v>
      </c>
      <c r="D165" s="35">
        <v>67</v>
      </c>
      <c r="E165" s="35"/>
      <c r="F165" s="35"/>
      <c r="G165" s="35"/>
      <c r="J165">
        <f t="shared" si="6"/>
        <v>67</v>
      </c>
    </row>
    <row r="166" spans="1:13" hidden="1" x14ac:dyDescent="0.25">
      <c r="A166">
        <v>7</v>
      </c>
      <c r="B166" t="s">
        <v>210</v>
      </c>
      <c r="D166" s="35">
        <v>67</v>
      </c>
      <c r="E166" s="35"/>
      <c r="F166" s="35"/>
      <c r="G166" s="35"/>
      <c r="J166">
        <f t="shared" si="6"/>
        <v>67</v>
      </c>
    </row>
    <row r="167" spans="1:13" hidden="1" x14ac:dyDescent="0.25">
      <c r="A167">
        <v>8</v>
      </c>
      <c r="B167" t="s">
        <v>181</v>
      </c>
      <c r="D167" s="35">
        <v>67</v>
      </c>
      <c r="E167" s="35"/>
      <c r="F167" s="35"/>
      <c r="G167" s="35"/>
      <c r="J167">
        <f t="shared" si="6"/>
        <v>67</v>
      </c>
    </row>
    <row r="168" spans="1:13" hidden="1" x14ac:dyDescent="0.25">
      <c r="A168">
        <v>9</v>
      </c>
      <c r="B168" t="s">
        <v>232</v>
      </c>
      <c r="D168" s="35">
        <v>67</v>
      </c>
      <c r="E168" s="35"/>
      <c r="F168" s="35"/>
      <c r="G168" s="35"/>
      <c r="J168">
        <f t="shared" si="6"/>
        <v>67</v>
      </c>
    </row>
    <row r="169" spans="1:13" hidden="1" x14ac:dyDescent="0.25">
      <c r="A169">
        <v>10</v>
      </c>
      <c r="B169" t="s">
        <v>104</v>
      </c>
      <c r="D169" s="35">
        <v>67</v>
      </c>
      <c r="E169" s="35"/>
      <c r="F169" s="35"/>
      <c r="G169" s="35"/>
      <c r="J169">
        <f t="shared" si="6"/>
        <v>67</v>
      </c>
    </row>
    <row r="170" spans="1:13" hidden="1" x14ac:dyDescent="0.25">
      <c r="A170">
        <v>11</v>
      </c>
      <c r="B170" t="s">
        <v>233</v>
      </c>
      <c r="D170" s="35">
        <v>67</v>
      </c>
      <c r="E170" s="35"/>
      <c r="F170" s="35"/>
      <c r="G170" s="35"/>
      <c r="J170">
        <f t="shared" si="6"/>
        <v>67</v>
      </c>
    </row>
    <row r="171" spans="1:13" hidden="1" x14ac:dyDescent="0.25">
      <c r="A171">
        <v>12</v>
      </c>
      <c r="B171" t="s">
        <v>285</v>
      </c>
      <c r="D171" s="35">
        <v>67</v>
      </c>
      <c r="E171" s="35"/>
      <c r="F171" s="35"/>
      <c r="G171" s="35"/>
      <c r="J171">
        <f t="shared" si="6"/>
        <v>67</v>
      </c>
    </row>
    <row r="172" spans="1:13" hidden="1" x14ac:dyDescent="0.25">
      <c r="A172">
        <v>13</v>
      </c>
      <c r="B172" t="s">
        <v>98</v>
      </c>
      <c r="D172" s="35">
        <v>67</v>
      </c>
      <c r="E172" s="35"/>
      <c r="F172" s="35"/>
      <c r="G172" s="35"/>
      <c r="J172">
        <f t="shared" si="6"/>
        <v>67</v>
      </c>
    </row>
    <row r="173" spans="1:13" hidden="1" x14ac:dyDescent="0.25">
      <c r="A173">
        <v>14</v>
      </c>
      <c r="B173" t="s">
        <v>100</v>
      </c>
      <c r="D173" s="35">
        <v>67</v>
      </c>
      <c r="E173" s="35"/>
      <c r="F173" s="35"/>
      <c r="G173" s="35"/>
      <c r="J173">
        <f t="shared" si="6"/>
        <v>67</v>
      </c>
    </row>
    <row r="174" spans="1:13" hidden="1" x14ac:dyDescent="0.25">
      <c r="A174">
        <v>15</v>
      </c>
      <c r="B174" t="s">
        <v>234</v>
      </c>
      <c r="D174" s="35">
        <v>67</v>
      </c>
      <c r="E174" s="35"/>
      <c r="F174" s="35"/>
      <c r="G174" s="35"/>
      <c r="J174">
        <f t="shared" si="6"/>
        <v>67</v>
      </c>
    </row>
    <row r="175" spans="1:13" hidden="1" x14ac:dyDescent="0.25">
      <c r="D175" s="35"/>
      <c r="E175" s="35"/>
      <c r="F175" s="35"/>
      <c r="G175" s="35"/>
      <c r="J175">
        <f t="shared" si="6"/>
        <v>0</v>
      </c>
    </row>
    <row r="176" spans="1:13" hidden="1" x14ac:dyDescent="0.25">
      <c r="A176">
        <v>16</v>
      </c>
      <c r="B176" t="s">
        <v>283</v>
      </c>
      <c r="D176" s="35">
        <v>67</v>
      </c>
      <c r="E176" s="35"/>
      <c r="F176" s="35"/>
      <c r="G176" s="35"/>
      <c r="J176">
        <f t="shared" si="6"/>
        <v>67</v>
      </c>
      <c r="L176" t="s">
        <v>371</v>
      </c>
    </row>
    <row r="177" spans="1:14" hidden="1" x14ac:dyDescent="0.25">
      <c r="D177" s="35"/>
      <c r="E177" s="35"/>
      <c r="F177" s="35"/>
      <c r="G177" s="35"/>
      <c r="J177">
        <f t="shared" si="6"/>
        <v>0</v>
      </c>
      <c r="L177">
        <v>2500</v>
      </c>
      <c r="M177" t="s">
        <v>404</v>
      </c>
      <c r="N177" t="s">
        <v>417</v>
      </c>
    </row>
    <row r="178" spans="1:14" hidden="1" x14ac:dyDescent="0.25">
      <c r="A178">
        <v>17</v>
      </c>
      <c r="B178" t="s">
        <v>236</v>
      </c>
      <c r="D178" s="35">
        <v>67</v>
      </c>
      <c r="E178" s="35"/>
      <c r="F178" s="35"/>
      <c r="G178" s="35"/>
      <c r="J178">
        <f t="shared" si="6"/>
        <v>67</v>
      </c>
      <c r="L178">
        <v>2500</v>
      </c>
      <c r="M178" t="s">
        <v>405</v>
      </c>
      <c r="N178" t="s">
        <v>417</v>
      </c>
    </row>
    <row r="179" spans="1:14" hidden="1" x14ac:dyDescent="0.25">
      <c r="A179">
        <v>18</v>
      </c>
      <c r="B179" t="s">
        <v>237</v>
      </c>
      <c r="D179" s="35">
        <v>67</v>
      </c>
      <c r="E179" s="35"/>
      <c r="F179" s="35"/>
      <c r="G179" s="35"/>
      <c r="J179">
        <f t="shared" si="6"/>
        <v>67</v>
      </c>
      <c r="L179">
        <v>10950</v>
      </c>
      <c r="M179" t="s">
        <v>404</v>
      </c>
      <c r="N179" t="s">
        <v>417</v>
      </c>
    </row>
    <row r="180" spans="1:14" hidden="1" x14ac:dyDescent="0.25">
      <c r="A180">
        <v>19</v>
      </c>
      <c r="B180" t="s">
        <v>191</v>
      </c>
      <c r="D180" s="35">
        <v>67</v>
      </c>
      <c r="E180" s="35"/>
      <c r="F180" s="35"/>
      <c r="G180" s="35"/>
      <c r="J180">
        <f t="shared" si="6"/>
        <v>67</v>
      </c>
      <c r="L180">
        <v>10950</v>
      </c>
      <c r="M180" t="s">
        <v>405</v>
      </c>
      <c r="N180" t="s">
        <v>417</v>
      </c>
    </row>
    <row r="181" spans="1:14" hidden="1" x14ac:dyDescent="0.25">
      <c r="A181">
        <v>20</v>
      </c>
      <c r="B181" t="s">
        <v>105</v>
      </c>
      <c r="D181" s="35">
        <v>67</v>
      </c>
      <c r="E181" s="35"/>
      <c r="F181" s="35"/>
      <c r="G181" s="35"/>
      <c r="J181">
        <f t="shared" si="6"/>
        <v>67</v>
      </c>
      <c r="M181" t="s">
        <v>413</v>
      </c>
      <c r="N181" t="s">
        <v>416</v>
      </c>
    </row>
    <row r="182" spans="1:14" hidden="1" x14ac:dyDescent="0.25">
      <c r="A182">
        <v>21</v>
      </c>
      <c r="B182" t="s">
        <v>102</v>
      </c>
      <c r="D182" s="35">
        <v>67</v>
      </c>
      <c r="E182" s="35"/>
      <c r="F182" s="35"/>
      <c r="G182" s="35"/>
      <c r="J182">
        <f t="shared" si="6"/>
        <v>67</v>
      </c>
      <c r="M182" t="s">
        <v>414</v>
      </c>
      <c r="N182" t="s">
        <v>416</v>
      </c>
    </row>
    <row r="183" spans="1:14" hidden="1" x14ac:dyDescent="0.25">
      <c r="A183">
        <v>22</v>
      </c>
      <c r="B183" t="s">
        <v>239</v>
      </c>
      <c r="D183" s="35">
        <v>67</v>
      </c>
      <c r="E183" s="35"/>
      <c r="F183" s="35"/>
      <c r="G183" s="35"/>
      <c r="J183">
        <f t="shared" si="6"/>
        <v>67</v>
      </c>
      <c r="M183" t="s">
        <v>415</v>
      </c>
      <c r="N183" t="s">
        <v>416</v>
      </c>
    </row>
    <row r="184" spans="1:14" hidden="1" x14ac:dyDescent="0.25">
      <c r="A184">
        <v>23</v>
      </c>
      <c r="B184" t="s">
        <v>110</v>
      </c>
      <c r="D184" s="35">
        <v>67</v>
      </c>
      <c r="E184" s="35"/>
      <c r="F184" s="35"/>
      <c r="G184" s="35"/>
      <c r="J184">
        <f t="shared" si="6"/>
        <v>67</v>
      </c>
      <c r="L184">
        <v>-25100</v>
      </c>
      <c r="M184" t="s">
        <v>447</v>
      </c>
    </row>
    <row r="185" spans="1:14" hidden="1" x14ac:dyDescent="0.25">
      <c r="A185">
        <v>24</v>
      </c>
      <c r="B185" t="s">
        <v>111</v>
      </c>
      <c r="D185" s="35">
        <v>67</v>
      </c>
      <c r="E185" s="35"/>
      <c r="F185" s="35"/>
      <c r="G185" s="35"/>
      <c r="J185">
        <f t="shared" si="6"/>
        <v>67</v>
      </c>
    </row>
    <row r="186" spans="1:14" hidden="1" x14ac:dyDescent="0.25">
      <c r="A186">
        <v>25</v>
      </c>
      <c r="B186" t="s">
        <v>103</v>
      </c>
      <c r="D186" s="35">
        <v>67</v>
      </c>
      <c r="E186" s="35"/>
      <c r="F186" s="35"/>
      <c r="G186" s="35"/>
      <c r="J186">
        <f t="shared" si="6"/>
        <v>67</v>
      </c>
    </row>
    <row r="187" spans="1:14" hidden="1" x14ac:dyDescent="0.25">
      <c r="A187">
        <v>26</v>
      </c>
      <c r="B187" t="s">
        <v>240</v>
      </c>
      <c r="D187" s="35">
        <v>67</v>
      </c>
      <c r="E187" s="35"/>
      <c r="F187" s="35"/>
      <c r="G187" s="35"/>
      <c r="J187">
        <f t="shared" si="6"/>
        <v>67</v>
      </c>
      <c r="M187">
        <v>-1800</v>
      </c>
    </row>
    <row r="188" spans="1:14" hidden="1" x14ac:dyDescent="0.25">
      <c r="A188">
        <v>27</v>
      </c>
      <c r="B188" t="s">
        <v>370</v>
      </c>
      <c r="D188" s="35">
        <v>67</v>
      </c>
      <c r="E188" s="35"/>
      <c r="F188" s="35"/>
      <c r="G188" s="35"/>
      <c r="J188">
        <f t="shared" si="6"/>
        <v>67</v>
      </c>
      <c r="M188">
        <f>ROUND(M187/A190,0)</f>
        <v>-67</v>
      </c>
    </row>
    <row r="189" spans="1:14" hidden="1" x14ac:dyDescent="0.25">
      <c r="B189" t="s">
        <v>380</v>
      </c>
      <c r="D189" s="35"/>
      <c r="E189" s="35"/>
      <c r="F189" s="35"/>
      <c r="G189" s="35"/>
    </row>
    <row r="190" spans="1:14" hidden="1" x14ac:dyDescent="0.25">
      <c r="A190">
        <f>MAXA(A159:A188)</f>
        <v>27</v>
      </c>
      <c r="J190">
        <f>SUM(J159:J189)</f>
        <v>1809</v>
      </c>
      <c r="L190" s="35">
        <f>SUM(L177:L188)</f>
        <v>1800</v>
      </c>
      <c r="M190" s="36">
        <f>L190/A190</f>
        <v>66.666666666666671</v>
      </c>
    </row>
    <row r="191" spans="1:14" hidden="1" x14ac:dyDescent="0.25"/>
    <row r="192" spans="1:14" hidden="1" x14ac:dyDescent="0.25"/>
    <row r="193" spans="1:10" hidden="1" x14ac:dyDescent="0.25">
      <c r="B193" t="s">
        <v>446</v>
      </c>
    </row>
    <row r="194" spans="1:10" hidden="1" x14ac:dyDescent="0.25">
      <c r="B194" t="s">
        <v>432</v>
      </c>
      <c r="C194" t="s">
        <v>433</v>
      </c>
      <c r="D194" t="s">
        <v>434</v>
      </c>
      <c r="H194" t="s">
        <v>435</v>
      </c>
      <c r="I194" t="s">
        <v>433</v>
      </c>
      <c r="J194" t="s">
        <v>434</v>
      </c>
    </row>
    <row r="195" spans="1:10" hidden="1" x14ac:dyDescent="0.25">
      <c r="A195">
        <v>1</v>
      </c>
      <c r="B195" t="s">
        <v>101</v>
      </c>
      <c r="C195" t="s">
        <v>436</v>
      </c>
      <c r="D195" t="s">
        <v>436</v>
      </c>
      <c r="E195">
        <f>COUNTIF(C195:D195,"=x")</f>
        <v>2</v>
      </c>
      <c r="F195" s="37">
        <f t="shared" ref="F195:F223" si="7">ROUND(E195*$E$225,0)</f>
        <v>228</v>
      </c>
      <c r="G195" s="37"/>
      <c r="H195" t="s">
        <v>377</v>
      </c>
      <c r="I195" t="s">
        <v>436</v>
      </c>
      <c r="J195" t="s">
        <v>436</v>
      </c>
    </row>
    <row r="196" spans="1:10" hidden="1" x14ac:dyDescent="0.25">
      <c r="A196">
        <v>2</v>
      </c>
      <c r="B196" t="s">
        <v>329</v>
      </c>
      <c r="C196" t="s">
        <v>436</v>
      </c>
      <c r="D196" t="s">
        <v>436</v>
      </c>
      <c r="E196">
        <f t="shared" ref="E196:E223" si="8">COUNTIF(C196:D196,"=x")</f>
        <v>2</v>
      </c>
      <c r="F196" s="37">
        <f t="shared" si="7"/>
        <v>228</v>
      </c>
      <c r="G196" s="37"/>
      <c r="H196" t="s">
        <v>437</v>
      </c>
      <c r="I196" t="s">
        <v>436</v>
      </c>
      <c r="J196" t="s">
        <v>436</v>
      </c>
    </row>
    <row r="197" spans="1:10" hidden="1" x14ac:dyDescent="0.25">
      <c r="A197">
        <v>3</v>
      </c>
      <c r="B197" t="s">
        <v>231</v>
      </c>
      <c r="E197">
        <f t="shared" si="8"/>
        <v>0</v>
      </c>
      <c r="F197" s="37">
        <f t="shared" si="7"/>
        <v>0</v>
      </c>
      <c r="G197" s="37"/>
      <c r="H197" t="s">
        <v>438</v>
      </c>
      <c r="I197" t="s">
        <v>436</v>
      </c>
      <c r="J197" t="s">
        <v>436</v>
      </c>
    </row>
    <row r="198" spans="1:10" hidden="1" x14ac:dyDescent="0.25">
      <c r="A198">
        <v>4</v>
      </c>
      <c r="B198" t="s">
        <v>330</v>
      </c>
      <c r="C198" t="s">
        <v>436</v>
      </c>
      <c r="D198" t="s">
        <v>436</v>
      </c>
      <c r="E198">
        <f t="shared" si="8"/>
        <v>2</v>
      </c>
      <c r="F198" s="37">
        <f t="shared" si="7"/>
        <v>228</v>
      </c>
      <c r="G198" s="37"/>
      <c r="H198" t="s">
        <v>439</v>
      </c>
      <c r="I198" t="s">
        <v>436</v>
      </c>
      <c r="J198" t="s">
        <v>436</v>
      </c>
    </row>
    <row r="199" spans="1:10" hidden="1" x14ac:dyDescent="0.25">
      <c r="A199">
        <v>5</v>
      </c>
      <c r="B199" t="s">
        <v>440</v>
      </c>
      <c r="C199" t="s">
        <v>436</v>
      </c>
      <c r="D199" t="s">
        <v>436</v>
      </c>
      <c r="E199">
        <f t="shared" si="8"/>
        <v>2</v>
      </c>
      <c r="F199" s="37">
        <f t="shared" si="7"/>
        <v>228</v>
      </c>
      <c r="G199" s="37"/>
      <c r="H199" t="s">
        <v>441</v>
      </c>
      <c r="I199" t="s">
        <v>436</v>
      </c>
      <c r="J199" t="s">
        <v>436</v>
      </c>
    </row>
    <row r="200" spans="1:10" hidden="1" x14ac:dyDescent="0.25">
      <c r="A200">
        <v>6</v>
      </c>
      <c r="B200" t="s">
        <v>190</v>
      </c>
      <c r="C200" t="s">
        <v>436</v>
      </c>
      <c r="D200" t="s">
        <v>436</v>
      </c>
      <c r="E200">
        <f t="shared" si="8"/>
        <v>2</v>
      </c>
      <c r="F200" s="37">
        <f t="shared" si="7"/>
        <v>228</v>
      </c>
      <c r="G200" s="37"/>
    </row>
    <row r="201" spans="1:10" hidden="1" x14ac:dyDescent="0.25">
      <c r="A201">
        <v>7</v>
      </c>
      <c r="B201" t="s">
        <v>361</v>
      </c>
      <c r="E201">
        <f t="shared" si="8"/>
        <v>0</v>
      </c>
      <c r="F201" s="37">
        <f t="shared" si="7"/>
        <v>0</v>
      </c>
      <c r="G201" s="37"/>
    </row>
    <row r="202" spans="1:10" hidden="1" x14ac:dyDescent="0.25">
      <c r="A202">
        <v>8</v>
      </c>
      <c r="B202" t="s">
        <v>442</v>
      </c>
      <c r="C202" t="s">
        <v>436</v>
      </c>
      <c r="D202" t="s">
        <v>436</v>
      </c>
      <c r="E202">
        <f t="shared" si="8"/>
        <v>2</v>
      </c>
      <c r="F202" s="37">
        <f t="shared" si="7"/>
        <v>228</v>
      </c>
      <c r="G202" s="37"/>
    </row>
    <row r="203" spans="1:10" hidden="1" x14ac:dyDescent="0.25">
      <c r="A203">
        <v>9</v>
      </c>
      <c r="B203" t="s">
        <v>181</v>
      </c>
      <c r="C203" t="s">
        <v>436</v>
      </c>
      <c r="D203" t="s">
        <v>436</v>
      </c>
      <c r="E203">
        <f t="shared" si="8"/>
        <v>2</v>
      </c>
      <c r="F203" s="37">
        <f t="shared" si="7"/>
        <v>228</v>
      </c>
      <c r="G203" s="37"/>
    </row>
    <row r="204" spans="1:10" hidden="1" x14ac:dyDescent="0.25">
      <c r="A204">
        <v>10</v>
      </c>
      <c r="B204" t="s">
        <v>232</v>
      </c>
      <c r="C204" t="s">
        <v>436</v>
      </c>
      <c r="D204" t="s">
        <v>436</v>
      </c>
      <c r="E204">
        <f t="shared" si="8"/>
        <v>2</v>
      </c>
      <c r="F204" s="37">
        <f t="shared" si="7"/>
        <v>228</v>
      </c>
      <c r="G204" s="37"/>
    </row>
    <row r="205" spans="1:10" hidden="1" x14ac:dyDescent="0.25">
      <c r="A205">
        <v>11</v>
      </c>
      <c r="B205" t="s">
        <v>104</v>
      </c>
      <c r="C205" t="s">
        <v>436</v>
      </c>
      <c r="D205" t="s">
        <v>436</v>
      </c>
      <c r="E205">
        <f t="shared" si="8"/>
        <v>2</v>
      </c>
      <c r="F205" s="37">
        <f t="shared" si="7"/>
        <v>228</v>
      </c>
      <c r="G205" s="37"/>
    </row>
    <row r="206" spans="1:10" hidden="1" x14ac:dyDescent="0.25">
      <c r="A206">
        <v>12</v>
      </c>
      <c r="B206" t="s">
        <v>285</v>
      </c>
      <c r="E206">
        <f t="shared" si="8"/>
        <v>0</v>
      </c>
      <c r="F206" s="37">
        <f t="shared" si="7"/>
        <v>0</v>
      </c>
      <c r="G206" s="37"/>
    </row>
    <row r="207" spans="1:10" hidden="1" x14ac:dyDescent="0.25">
      <c r="A207">
        <v>13</v>
      </c>
      <c r="B207" t="s">
        <v>233</v>
      </c>
      <c r="C207" t="s">
        <v>436</v>
      </c>
      <c r="D207" t="s">
        <v>436</v>
      </c>
      <c r="E207">
        <f t="shared" si="8"/>
        <v>2</v>
      </c>
      <c r="F207" s="37">
        <f t="shared" si="7"/>
        <v>228</v>
      </c>
      <c r="G207" s="37"/>
    </row>
    <row r="208" spans="1:10" hidden="1" x14ac:dyDescent="0.25">
      <c r="A208">
        <v>14</v>
      </c>
      <c r="B208" t="s">
        <v>98</v>
      </c>
      <c r="C208" t="s">
        <v>436</v>
      </c>
      <c r="D208" t="s">
        <v>436</v>
      </c>
      <c r="E208">
        <f t="shared" si="8"/>
        <v>2</v>
      </c>
      <c r="F208" s="37">
        <f t="shared" si="7"/>
        <v>228</v>
      </c>
      <c r="G208" s="37"/>
    </row>
    <row r="209" spans="1:7" hidden="1" x14ac:dyDescent="0.25">
      <c r="A209">
        <v>15</v>
      </c>
      <c r="B209" t="s">
        <v>100</v>
      </c>
      <c r="E209">
        <f t="shared" si="8"/>
        <v>0</v>
      </c>
      <c r="F209" s="37">
        <f t="shared" si="7"/>
        <v>0</v>
      </c>
      <c r="G209" s="37"/>
    </row>
    <row r="210" spans="1:7" hidden="1" x14ac:dyDescent="0.25">
      <c r="A210">
        <v>16</v>
      </c>
      <c r="B210" t="s">
        <v>234</v>
      </c>
      <c r="C210" t="s">
        <v>436</v>
      </c>
      <c r="D210" t="s">
        <v>436</v>
      </c>
      <c r="E210">
        <f t="shared" si="8"/>
        <v>2</v>
      </c>
      <c r="F210" s="37">
        <f t="shared" si="7"/>
        <v>228</v>
      </c>
      <c r="G210" s="37"/>
    </row>
    <row r="211" spans="1:7" hidden="1" x14ac:dyDescent="0.25">
      <c r="A211">
        <v>17</v>
      </c>
      <c r="B211" t="s">
        <v>443</v>
      </c>
      <c r="C211" t="s">
        <v>436</v>
      </c>
      <c r="D211" t="s">
        <v>436</v>
      </c>
      <c r="E211">
        <f t="shared" si="8"/>
        <v>2</v>
      </c>
      <c r="F211" s="37">
        <f t="shared" si="7"/>
        <v>228</v>
      </c>
      <c r="G211" s="37"/>
    </row>
    <row r="212" spans="1:7" hidden="1" x14ac:dyDescent="0.25">
      <c r="A212">
        <v>18</v>
      </c>
      <c r="B212" t="s">
        <v>444</v>
      </c>
      <c r="E212">
        <f t="shared" si="8"/>
        <v>0</v>
      </c>
      <c r="F212" s="37">
        <f t="shared" si="7"/>
        <v>0</v>
      </c>
      <c r="G212" s="37"/>
    </row>
    <row r="213" spans="1:7" hidden="1" x14ac:dyDescent="0.25">
      <c r="A213">
        <v>19</v>
      </c>
      <c r="B213" t="s">
        <v>236</v>
      </c>
      <c r="C213" t="s">
        <v>436</v>
      </c>
      <c r="D213" t="s">
        <v>436</v>
      </c>
      <c r="E213">
        <f t="shared" si="8"/>
        <v>2</v>
      </c>
      <c r="F213" s="37">
        <f t="shared" si="7"/>
        <v>228</v>
      </c>
      <c r="G213" s="37"/>
    </row>
    <row r="214" spans="1:7" hidden="1" x14ac:dyDescent="0.25">
      <c r="A214">
        <v>20</v>
      </c>
      <c r="B214" t="s">
        <v>237</v>
      </c>
      <c r="D214" t="s">
        <v>436</v>
      </c>
      <c r="E214">
        <f t="shared" si="8"/>
        <v>1</v>
      </c>
      <c r="F214" s="37">
        <f t="shared" si="7"/>
        <v>114</v>
      </c>
      <c r="G214" s="37"/>
    </row>
    <row r="215" spans="1:7" hidden="1" x14ac:dyDescent="0.25">
      <c r="A215">
        <v>21</v>
      </c>
      <c r="B215" t="s">
        <v>191</v>
      </c>
      <c r="C215" t="s">
        <v>436</v>
      </c>
      <c r="D215" t="s">
        <v>436</v>
      </c>
      <c r="E215">
        <f t="shared" si="8"/>
        <v>2</v>
      </c>
      <c r="F215" s="37">
        <f t="shared" si="7"/>
        <v>228</v>
      </c>
      <c r="G215" s="37"/>
    </row>
    <row r="216" spans="1:7" hidden="1" x14ac:dyDescent="0.25">
      <c r="A216">
        <v>22</v>
      </c>
      <c r="B216" t="s">
        <v>102</v>
      </c>
      <c r="E216">
        <f t="shared" si="8"/>
        <v>0</v>
      </c>
      <c r="F216" s="37">
        <f t="shared" si="7"/>
        <v>0</v>
      </c>
      <c r="G216" s="37"/>
    </row>
    <row r="217" spans="1:7" hidden="1" x14ac:dyDescent="0.25">
      <c r="A217">
        <v>23</v>
      </c>
      <c r="B217" t="s">
        <v>239</v>
      </c>
      <c r="C217" t="s">
        <v>436</v>
      </c>
      <c r="D217" t="s">
        <v>436</v>
      </c>
      <c r="E217">
        <f t="shared" si="8"/>
        <v>2</v>
      </c>
      <c r="F217" s="37">
        <f t="shared" si="7"/>
        <v>228</v>
      </c>
      <c r="G217" s="37"/>
    </row>
    <row r="218" spans="1:7" hidden="1" x14ac:dyDescent="0.25">
      <c r="A218">
        <v>24</v>
      </c>
      <c r="B218" t="s">
        <v>110</v>
      </c>
      <c r="D218" t="s">
        <v>436</v>
      </c>
      <c r="E218">
        <f t="shared" si="8"/>
        <v>1</v>
      </c>
      <c r="F218" s="37">
        <f t="shared" si="7"/>
        <v>114</v>
      </c>
      <c r="G218" s="37"/>
    </row>
    <row r="219" spans="1:7" hidden="1" x14ac:dyDescent="0.25">
      <c r="A219">
        <v>25</v>
      </c>
      <c r="B219" t="s">
        <v>111</v>
      </c>
      <c r="C219" t="s">
        <v>436</v>
      </c>
      <c r="D219" t="s">
        <v>436</v>
      </c>
      <c r="E219">
        <f t="shared" si="8"/>
        <v>2</v>
      </c>
      <c r="F219" s="37">
        <f t="shared" si="7"/>
        <v>228</v>
      </c>
      <c r="G219" s="37"/>
    </row>
    <row r="220" spans="1:7" hidden="1" x14ac:dyDescent="0.25">
      <c r="A220">
        <v>26</v>
      </c>
      <c r="B220" t="s">
        <v>240</v>
      </c>
      <c r="C220" t="s">
        <v>436</v>
      </c>
      <c r="D220" t="s">
        <v>436</v>
      </c>
      <c r="E220">
        <f t="shared" si="8"/>
        <v>2</v>
      </c>
      <c r="F220" s="37">
        <f t="shared" si="7"/>
        <v>228</v>
      </c>
      <c r="G220" s="37"/>
    </row>
    <row r="221" spans="1:7" hidden="1" x14ac:dyDescent="0.25">
      <c r="A221">
        <v>27</v>
      </c>
      <c r="B221" t="s">
        <v>370</v>
      </c>
      <c r="C221" t="s">
        <v>436</v>
      </c>
      <c r="D221" t="s">
        <v>436</v>
      </c>
      <c r="E221">
        <f t="shared" si="8"/>
        <v>2</v>
      </c>
      <c r="F221" s="37">
        <f t="shared" si="7"/>
        <v>228</v>
      </c>
      <c r="G221" s="37"/>
    </row>
    <row r="222" spans="1:7" hidden="1" x14ac:dyDescent="0.25">
      <c r="A222">
        <v>28</v>
      </c>
      <c r="B222" t="s">
        <v>105</v>
      </c>
      <c r="C222" t="s">
        <v>436</v>
      </c>
      <c r="D222" t="s">
        <v>436</v>
      </c>
      <c r="E222">
        <f t="shared" si="8"/>
        <v>2</v>
      </c>
      <c r="F222" s="37">
        <f t="shared" si="7"/>
        <v>228</v>
      </c>
      <c r="G222" s="37"/>
    </row>
    <row r="223" spans="1:7" hidden="1" x14ac:dyDescent="0.25">
      <c r="A223">
        <v>29</v>
      </c>
      <c r="B223" t="s">
        <v>103</v>
      </c>
      <c r="C223" t="s">
        <v>436</v>
      </c>
      <c r="D223" t="s">
        <v>436</v>
      </c>
      <c r="E223">
        <f t="shared" si="8"/>
        <v>2</v>
      </c>
      <c r="F223" s="37">
        <f t="shared" si="7"/>
        <v>228</v>
      </c>
      <c r="G223" s="37"/>
    </row>
    <row r="224" spans="1:7" hidden="1" x14ac:dyDescent="0.25">
      <c r="C224">
        <f>COUNTIF(C195:C223,"=x")</f>
        <v>21</v>
      </c>
      <c r="D224">
        <f>COUNTIF(D195:D223,"=x")</f>
        <v>23</v>
      </c>
      <c r="F224" s="37">
        <f>SUM(F195:F223)</f>
        <v>5016</v>
      </c>
      <c r="G224" s="37"/>
    </row>
    <row r="225" spans="1:17" hidden="1" x14ac:dyDescent="0.25">
      <c r="C225">
        <f>D224+C224</f>
        <v>44</v>
      </c>
      <c r="D225">
        <v>5006</v>
      </c>
      <c r="E225">
        <f>D225/44</f>
        <v>113.77272727272727</v>
      </c>
      <c r="F225" t="s">
        <v>448</v>
      </c>
      <c r="P225" s="38"/>
    </row>
    <row r="226" spans="1:17" hidden="1" x14ac:dyDescent="0.25">
      <c r="Q226" s="38"/>
    </row>
    <row r="227" spans="1:17" hidden="1" x14ac:dyDescent="0.25">
      <c r="B227" t="s">
        <v>454</v>
      </c>
      <c r="D227" t="s">
        <v>455</v>
      </c>
      <c r="Q227" s="38"/>
    </row>
    <row r="228" spans="1:17" hidden="1" x14ac:dyDescent="0.25">
      <c r="B228" t="s">
        <v>432</v>
      </c>
      <c r="Q228" s="38"/>
    </row>
    <row r="229" spans="1:17" hidden="1" x14ac:dyDescent="0.25">
      <c r="A229">
        <v>1</v>
      </c>
      <c r="B229" t="s">
        <v>101</v>
      </c>
      <c r="C229" s="37">
        <v>973</v>
      </c>
      <c r="N229" s="38"/>
    </row>
    <row r="230" spans="1:17" hidden="1" x14ac:dyDescent="0.25">
      <c r="A230">
        <v>2</v>
      </c>
      <c r="B230" t="s">
        <v>329</v>
      </c>
      <c r="C230" s="37">
        <v>973</v>
      </c>
      <c r="N230" s="38"/>
    </row>
    <row r="231" spans="1:17" hidden="1" x14ac:dyDescent="0.25">
      <c r="A231">
        <v>3</v>
      </c>
      <c r="B231" t="s">
        <v>231</v>
      </c>
      <c r="C231" s="37">
        <v>973</v>
      </c>
      <c r="N231" s="38"/>
    </row>
    <row r="232" spans="1:17" hidden="1" x14ac:dyDescent="0.25">
      <c r="A232">
        <v>4</v>
      </c>
      <c r="B232" t="s">
        <v>330</v>
      </c>
      <c r="C232" s="37">
        <v>973</v>
      </c>
      <c r="N232" s="38"/>
    </row>
    <row r="233" spans="1:17" hidden="1" x14ac:dyDescent="0.25">
      <c r="A233">
        <v>5</v>
      </c>
      <c r="B233" t="s">
        <v>440</v>
      </c>
      <c r="C233" s="37">
        <v>973</v>
      </c>
      <c r="N233" s="38"/>
    </row>
    <row r="234" spans="1:17" hidden="1" x14ac:dyDescent="0.25">
      <c r="A234">
        <v>6</v>
      </c>
      <c r="B234" t="s">
        <v>190</v>
      </c>
      <c r="C234" s="37">
        <v>973</v>
      </c>
      <c r="N234" s="38"/>
    </row>
    <row r="235" spans="1:17" hidden="1" x14ac:dyDescent="0.25">
      <c r="A235">
        <v>7</v>
      </c>
      <c r="B235" t="s">
        <v>361</v>
      </c>
      <c r="C235" s="37">
        <v>973</v>
      </c>
      <c r="N235" s="38"/>
    </row>
    <row r="236" spans="1:17" hidden="1" x14ac:dyDescent="0.25">
      <c r="A236">
        <v>8</v>
      </c>
      <c r="B236" t="s">
        <v>442</v>
      </c>
      <c r="C236" s="37">
        <v>973</v>
      </c>
      <c r="N236" s="38"/>
    </row>
    <row r="237" spans="1:17" hidden="1" x14ac:dyDescent="0.25">
      <c r="A237">
        <v>9</v>
      </c>
      <c r="B237" t="s">
        <v>181</v>
      </c>
      <c r="C237" s="37">
        <v>973</v>
      </c>
      <c r="N237" s="38"/>
    </row>
    <row r="238" spans="1:17" hidden="1" x14ac:dyDescent="0.25">
      <c r="A238">
        <v>10</v>
      </c>
      <c r="B238" t="s">
        <v>232</v>
      </c>
      <c r="C238" s="37">
        <v>973</v>
      </c>
      <c r="N238" s="38"/>
    </row>
    <row r="239" spans="1:17" hidden="1" x14ac:dyDescent="0.25">
      <c r="A239">
        <v>11</v>
      </c>
      <c r="B239" t="s">
        <v>104</v>
      </c>
      <c r="C239" s="37">
        <v>973</v>
      </c>
      <c r="N239" s="38"/>
    </row>
    <row r="240" spans="1:17" hidden="1" x14ac:dyDescent="0.25">
      <c r="A240">
        <v>12</v>
      </c>
      <c r="B240" t="s">
        <v>285</v>
      </c>
      <c r="C240" s="37">
        <v>973</v>
      </c>
      <c r="N240" s="38"/>
    </row>
    <row r="241" spans="1:14" hidden="1" x14ac:dyDescent="0.25">
      <c r="A241">
        <v>13</v>
      </c>
      <c r="B241" t="s">
        <v>233</v>
      </c>
      <c r="C241" s="37">
        <v>973</v>
      </c>
      <c r="N241" s="38"/>
    </row>
    <row r="242" spans="1:14" hidden="1" x14ac:dyDescent="0.25">
      <c r="A242">
        <v>14</v>
      </c>
      <c r="B242" t="s">
        <v>98</v>
      </c>
      <c r="C242" s="37">
        <v>973</v>
      </c>
      <c r="N242" s="38"/>
    </row>
    <row r="243" spans="1:14" hidden="1" x14ac:dyDescent="0.25">
      <c r="A243">
        <v>15</v>
      </c>
      <c r="B243" t="s">
        <v>100</v>
      </c>
      <c r="C243" s="37">
        <v>973</v>
      </c>
      <c r="N243" s="38"/>
    </row>
    <row r="244" spans="1:14" hidden="1" x14ac:dyDescent="0.25">
      <c r="A244">
        <v>16</v>
      </c>
      <c r="B244" t="s">
        <v>234</v>
      </c>
      <c r="C244" s="37">
        <v>973</v>
      </c>
      <c r="N244" s="38"/>
    </row>
    <row r="245" spans="1:14" hidden="1" x14ac:dyDescent="0.25">
      <c r="A245">
        <v>17</v>
      </c>
      <c r="B245" t="s">
        <v>443</v>
      </c>
      <c r="C245" s="37">
        <v>973</v>
      </c>
      <c r="N245" s="38"/>
    </row>
    <row r="246" spans="1:14" hidden="1" x14ac:dyDescent="0.25">
      <c r="A246">
        <v>18</v>
      </c>
      <c r="B246" t="s">
        <v>444</v>
      </c>
      <c r="C246" s="37">
        <v>973</v>
      </c>
      <c r="N246" s="38"/>
    </row>
    <row r="247" spans="1:14" hidden="1" x14ac:dyDescent="0.25">
      <c r="A247">
        <v>19</v>
      </c>
      <c r="B247" t="s">
        <v>236</v>
      </c>
      <c r="C247" s="37">
        <v>973</v>
      </c>
      <c r="F247" s="28"/>
      <c r="N247" s="38"/>
    </row>
    <row r="248" spans="1:14" hidden="1" x14ac:dyDescent="0.25">
      <c r="A248">
        <v>20</v>
      </c>
      <c r="B248" t="s">
        <v>237</v>
      </c>
      <c r="C248" s="37">
        <v>973</v>
      </c>
      <c r="N248" s="38"/>
    </row>
    <row r="249" spans="1:14" hidden="1" x14ac:dyDescent="0.25">
      <c r="A249">
        <v>21</v>
      </c>
      <c r="B249" t="s">
        <v>191</v>
      </c>
      <c r="C249" s="37">
        <v>973</v>
      </c>
      <c r="N249" s="38"/>
    </row>
    <row r="250" spans="1:14" hidden="1" x14ac:dyDescent="0.25">
      <c r="A250">
        <v>22</v>
      </c>
      <c r="B250" t="s">
        <v>102</v>
      </c>
      <c r="C250" s="37">
        <v>973</v>
      </c>
      <c r="N250" s="38"/>
    </row>
    <row r="251" spans="1:14" hidden="1" x14ac:dyDescent="0.25">
      <c r="A251">
        <v>23</v>
      </c>
      <c r="B251" t="s">
        <v>239</v>
      </c>
      <c r="C251" s="37">
        <v>973</v>
      </c>
      <c r="N251" s="38"/>
    </row>
    <row r="252" spans="1:14" hidden="1" x14ac:dyDescent="0.25">
      <c r="A252">
        <v>24</v>
      </c>
      <c r="B252" t="s">
        <v>110</v>
      </c>
      <c r="C252" s="37">
        <v>973</v>
      </c>
      <c r="N252" s="38"/>
    </row>
    <row r="253" spans="1:14" hidden="1" x14ac:dyDescent="0.25">
      <c r="A253">
        <v>25</v>
      </c>
      <c r="B253" t="s">
        <v>111</v>
      </c>
      <c r="C253" s="37">
        <v>973</v>
      </c>
      <c r="N253" s="38"/>
    </row>
    <row r="254" spans="1:14" hidden="1" x14ac:dyDescent="0.25">
      <c r="A254">
        <v>26</v>
      </c>
      <c r="B254" t="s">
        <v>240</v>
      </c>
      <c r="C254" s="37">
        <v>973</v>
      </c>
      <c r="D254" t="s">
        <v>371</v>
      </c>
      <c r="F254" s="28"/>
    </row>
    <row r="255" spans="1:14" hidden="1" x14ac:dyDescent="0.25">
      <c r="A255">
        <v>27</v>
      </c>
      <c r="B255" t="s">
        <v>370</v>
      </c>
      <c r="C255" s="37">
        <v>973</v>
      </c>
      <c r="D255">
        <v>5400</v>
      </c>
      <c r="E255" t="s">
        <v>456</v>
      </c>
      <c r="F255" s="28">
        <v>1</v>
      </c>
    </row>
    <row r="256" spans="1:14" hidden="1" x14ac:dyDescent="0.25">
      <c r="A256">
        <v>28</v>
      </c>
      <c r="B256" t="s">
        <v>105</v>
      </c>
      <c r="C256" s="37">
        <v>973</v>
      </c>
      <c r="D256">
        <v>22780</v>
      </c>
      <c r="E256" t="s">
        <v>456</v>
      </c>
      <c r="F256" s="28">
        <v>2</v>
      </c>
    </row>
    <row r="257" spans="1:5" hidden="1" x14ac:dyDescent="0.25">
      <c r="A257">
        <v>29</v>
      </c>
      <c r="B257" t="s">
        <v>103</v>
      </c>
      <c r="C257" s="37">
        <v>973</v>
      </c>
      <c r="D257">
        <v>37</v>
      </c>
      <c r="E257" t="s">
        <v>380</v>
      </c>
    </row>
    <row r="258" spans="1:5" hidden="1" x14ac:dyDescent="0.25">
      <c r="C258" s="37">
        <f>SUM(C229:C257)</f>
        <v>28217</v>
      </c>
      <c r="D258" s="35">
        <f>SUM(D255:D257)</f>
        <v>28217</v>
      </c>
      <c r="E258" s="39">
        <f>D258/29</f>
        <v>973</v>
      </c>
    </row>
    <row r="259" spans="1:5" hidden="1" x14ac:dyDescent="0.25"/>
    <row r="260" spans="1:5" hidden="1" x14ac:dyDescent="0.25">
      <c r="B260" t="s">
        <v>476</v>
      </c>
      <c r="D260" t="s">
        <v>455</v>
      </c>
    </row>
    <row r="261" spans="1:5" hidden="1" x14ac:dyDescent="0.25">
      <c r="B261" t="s">
        <v>432</v>
      </c>
    </row>
    <row r="262" spans="1:5" hidden="1" x14ac:dyDescent="0.25">
      <c r="A262">
        <v>1</v>
      </c>
      <c r="B262" t="s">
        <v>101</v>
      </c>
      <c r="C262" s="37">
        <f>$E$291</f>
        <v>57.689655172413794</v>
      </c>
    </row>
    <row r="263" spans="1:5" hidden="1" x14ac:dyDescent="0.25">
      <c r="A263">
        <v>2</v>
      </c>
      <c r="B263" t="s">
        <v>329</v>
      </c>
      <c r="C263" s="37">
        <f t="shared" ref="C263:C289" si="9">$E$291</f>
        <v>57.689655172413794</v>
      </c>
    </row>
    <row r="264" spans="1:5" hidden="1" x14ac:dyDescent="0.25">
      <c r="A264">
        <v>3</v>
      </c>
      <c r="B264" t="s">
        <v>231</v>
      </c>
      <c r="C264" s="37">
        <f t="shared" si="9"/>
        <v>57.689655172413794</v>
      </c>
    </row>
    <row r="265" spans="1:5" hidden="1" x14ac:dyDescent="0.25">
      <c r="A265">
        <v>4</v>
      </c>
      <c r="B265" t="s">
        <v>330</v>
      </c>
      <c r="C265" s="37">
        <f t="shared" si="9"/>
        <v>57.689655172413794</v>
      </c>
    </row>
    <row r="266" spans="1:5" hidden="1" x14ac:dyDescent="0.25">
      <c r="A266">
        <v>5</v>
      </c>
      <c r="B266" t="s">
        <v>440</v>
      </c>
      <c r="C266" s="37">
        <f t="shared" si="9"/>
        <v>57.689655172413794</v>
      </c>
    </row>
    <row r="267" spans="1:5" hidden="1" x14ac:dyDescent="0.25">
      <c r="A267">
        <v>6</v>
      </c>
      <c r="B267" t="s">
        <v>190</v>
      </c>
      <c r="C267" s="37">
        <f t="shared" si="9"/>
        <v>57.689655172413794</v>
      </c>
    </row>
    <row r="268" spans="1:5" hidden="1" x14ac:dyDescent="0.25">
      <c r="A268">
        <v>7</v>
      </c>
      <c r="B268" t="s">
        <v>361</v>
      </c>
      <c r="C268" s="37">
        <f t="shared" si="9"/>
        <v>57.689655172413794</v>
      </c>
    </row>
    <row r="269" spans="1:5" hidden="1" x14ac:dyDescent="0.25">
      <c r="A269">
        <v>8</v>
      </c>
      <c r="B269" t="s">
        <v>442</v>
      </c>
      <c r="C269" s="37">
        <f t="shared" si="9"/>
        <v>57.689655172413794</v>
      </c>
    </row>
    <row r="270" spans="1:5" hidden="1" x14ac:dyDescent="0.25">
      <c r="A270">
        <v>9</v>
      </c>
      <c r="B270" t="s">
        <v>181</v>
      </c>
      <c r="C270" s="37">
        <f t="shared" si="9"/>
        <v>57.689655172413794</v>
      </c>
    </row>
    <row r="271" spans="1:5" hidden="1" x14ac:dyDescent="0.25">
      <c r="A271">
        <v>10</v>
      </c>
      <c r="B271" t="s">
        <v>232</v>
      </c>
      <c r="C271" s="37">
        <f t="shared" si="9"/>
        <v>57.689655172413794</v>
      </c>
    </row>
    <row r="272" spans="1:5" hidden="1" x14ac:dyDescent="0.25">
      <c r="A272">
        <v>11</v>
      </c>
      <c r="B272" t="s">
        <v>104</v>
      </c>
      <c r="C272" s="37">
        <f t="shared" si="9"/>
        <v>57.689655172413794</v>
      </c>
    </row>
    <row r="273" spans="1:6" hidden="1" x14ac:dyDescent="0.25">
      <c r="A273">
        <v>12</v>
      </c>
      <c r="B273" t="s">
        <v>285</v>
      </c>
      <c r="C273" s="37">
        <f t="shared" si="9"/>
        <v>57.689655172413794</v>
      </c>
    </row>
    <row r="274" spans="1:6" hidden="1" x14ac:dyDescent="0.25">
      <c r="A274">
        <v>13</v>
      </c>
      <c r="B274" t="s">
        <v>233</v>
      </c>
      <c r="C274" s="37">
        <f t="shared" si="9"/>
        <v>57.689655172413794</v>
      </c>
    </row>
    <row r="275" spans="1:6" hidden="1" x14ac:dyDescent="0.25">
      <c r="A275">
        <v>14</v>
      </c>
      <c r="B275" t="s">
        <v>98</v>
      </c>
      <c r="C275" s="37">
        <f t="shared" si="9"/>
        <v>57.689655172413794</v>
      </c>
    </row>
    <row r="276" spans="1:6" hidden="1" x14ac:dyDescent="0.25">
      <c r="A276">
        <v>15</v>
      </c>
      <c r="B276" t="s">
        <v>100</v>
      </c>
      <c r="C276" s="37">
        <f t="shared" si="9"/>
        <v>57.689655172413794</v>
      </c>
    </row>
    <row r="277" spans="1:6" hidden="1" x14ac:dyDescent="0.25">
      <c r="A277">
        <v>16</v>
      </c>
      <c r="B277" t="s">
        <v>234</v>
      </c>
      <c r="C277" s="37">
        <f t="shared" si="9"/>
        <v>57.689655172413794</v>
      </c>
    </row>
    <row r="278" spans="1:6" hidden="1" x14ac:dyDescent="0.25">
      <c r="A278">
        <v>17</v>
      </c>
      <c r="B278" t="s">
        <v>443</v>
      </c>
      <c r="C278" s="37">
        <f t="shared" si="9"/>
        <v>57.689655172413794</v>
      </c>
    </row>
    <row r="279" spans="1:6" hidden="1" x14ac:dyDescent="0.25">
      <c r="A279">
        <v>18</v>
      </c>
      <c r="B279" t="s">
        <v>444</v>
      </c>
      <c r="C279" s="37">
        <f t="shared" si="9"/>
        <v>57.689655172413794</v>
      </c>
    </row>
    <row r="280" spans="1:6" hidden="1" x14ac:dyDescent="0.25">
      <c r="A280">
        <v>19</v>
      </c>
      <c r="B280" t="s">
        <v>236</v>
      </c>
      <c r="C280" s="37">
        <f t="shared" si="9"/>
        <v>57.689655172413794</v>
      </c>
      <c r="F280" s="28"/>
    </row>
    <row r="281" spans="1:6" hidden="1" x14ac:dyDescent="0.25">
      <c r="A281">
        <v>20</v>
      </c>
      <c r="B281" t="s">
        <v>237</v>
      </c>
      <c r="C281" s="37">
        <f t="shared" si="9"/>
        <v>57.689655172413794</v>
      </c>
    </row>
    <row r="282" spans="1:6" hidden="1" x14ac:dyDescent="0.25">
      <c r="A282">
        <v>21</v>
      </c>
      <c r="B282" t="s">
        <v>191</v>
      </c>
      <c r="C282" s="37">
        <f t="shared" si="9"/>
        <v>57.689655172413794</v>
      </c>
    </row>
    <row r="283" spans="1:6" hidden="1" x14ac:dyDescent="0.25">
      <c r="A283">
        <v>22</v>
      </c>
      <c r="B283" t="s">
        <v>102</v>
      </c>
      <c r="C283" s="37">
        <f t="shared" si="9"/>
        <v>57.689655172413794</v>
      </c>
      <c r="D283" t="s">
        <v>371</v>
      </c>
    </row>
    <row r="284" spans="1:6" hidden="1" x14ac:dyDescent="0.25">
      <c r="A284">
        <v>23</v>
      </c>
      <c r="B284" t="s">
        <v>239</v>
      </c>
      <c r="C284" s="37">
        <f t="shared" si="9"/>
        <v>57.689655172413794</v>
      </c>
      <c r="D284">
        <v>670</v>
      </c>
      <c r="E284" t="s">
        <v>477</v>
      </c>
    </row>
    <row r="285" spans="1:6" hidden="1" x14ac:dyDescent="0.25">
      <c r="A285">
        <v>24</v>
      </c>
      <c r="B285" t="s">
        <v>110</v>
      </c>
      <c r="C285" s="37">
        <f t="shared" si="9"/>
        <v>57.689655172413794</v>
      </c>
      <c r="D285">
        <v>1003</v>
      </c>
      <c r="E285" t="s">
        <v>377</v>
      </c>
    </row>
    <row r="286" spans="1:6" hidden="1" x14ac:dyDescent="0.25">
      <c r="A286">
        <v>25</v>
      </c>
      <c r="B286" t="s">
        <v>111</v>
      </c>
      <c r="C286" s="37">
        <f t="shared" si="9"/>
        <v>57.689655172413794</v>
      </c>
    </row>
    <row r="287" spans="1:6" hidden="1" x14ac:dyDescent="0.25">
      <c r="A287">
        <v>26</v>
      </c>
      <c r="B287" t="s">
        <v>240</v>
      </c>
      <c r="C287" s="37">
        <f t="shared" si="9"/>
        <v>57.689655172413794</v>
      </c>
      <c r="D287" s="20"/>
      <c r="F287" s="28"/>
    </row>
    <row r="288" spans="1:6" hidden="1" x14ac:dyDescent="0.25">
      <c r="A288">
        <v>27</v>
      </c>
      <c r="B288" t="s">
        <v>370</v>
      </c>
      <c r="C288" s="37">
        <f t="shared" si="9"/>
        <v>57.689655172413794</v>
      </c>
      <c r="D288" s="20"/>
      <c r="F288" s="28"/>
    </row>
    <row r="289" spans="1:17" hidden="1" x14ac:dyDescent="0.25">
      <c r="A289">
        <v>28</v>
      </c>
      <c r="B289" t="s">
        <v>105</v>
      </c>
      <c r="C289" s="37">
        <f t="shared" si="9"/>
        <v>57.689655172413794</v>
      </c>
      <c r="D289" s="20"/>
      <c r="F289" s="28"/>
    </row>
    <row r="290" spans="1:17" hidden="1" x14ac:dyDescent="0.25">
      <c r="A290">
        <v>29</v>
      </c>
      <c r="B290" t="s">
        <v>103</v>
      </c>
      <c r="C290" s="37">
        <f>$E$291</f>
        <v>57.689655172413794</v>
      </c>
      <c r="D290" s="20"/>
      <c r="E290" t="s">
        <v>380</v>
      </c>
    </row>
    <row r="291" spans="1:17" hidden="1" x14ac:dyDescent="0.25">
      <c r="C291" s="37">
        <f>SUM(C262:C290)</f>
        <v>1672.9999999999995</v>
      </c>
      <c r="D291" s="35">
        <f>SUM(D284:D290)</f>
        <v>1673</v>
      </c>
      <c r="E291" s="39">
        <f>D291/29</f>
        <v>57.689655172413794</v>
      </c>
      <c r="F291" s="36"/>
    </row>
    <row r="292" spans="1:17" hidden="1" x14ac:dyDescent="0.25"/>
    <row r="293" spans="1:17" hidden="1" x14ac:dyDescent="0.25">
      <c r="Q293" s="38"/>
    </row>
    <row r="294" spans="1:17" hidden="1" x14ac:dyDescent="0.25">
      <c r="B294" t="s">
        <v>471</v>
      </c>
      <c r="D294" t="s">
        <v>457</v>
      </c>
      <c r="Q294" s="38"/>
    </row>
    <row r="295" spans="1:17" hidden="1" x14ac:dyDescent="0.25">
      <c r="B295" t="s">
        <v>432</v>
      </c>
      <c r="Q295" s="38"/>
    </row>
    <row r="296" spans="1:17" ht="14.45" hidden="1" customHeight="1" x14ac:dyDescent="0.25">
      <c r="A296">
        <v>1</v>
      </c>
      <c r="B296" t="s">
        <v>101</v>
      </c>
      <c r="C296" s="37"/>
    </row>
    <row r="297" spans="1:17" hidden="1" x14ac:dyDescent="0.25">
      <c r="A297">
        <v>2</v>
      </c>
      <c r="B297" t="s">
        <v>329</v>
      </c>
      <c r="C297" s="37"/>
    </row>
    <row r="298" spans="1:17" hidden="1" x14ac:dyDescent="0.25">
      <c r="A298">
        <v>3</v>
      </c>
      <c r="B298" t="s">
        <v>231</v>
      </c>
      <c r="C298" s="37"/>
    </row>
    <row r="299" spans="1:17" hidden="1" x14ac:dyDescent="0.25">
      <c r="A299">
        <v>4</v>
      </c>
      <c r="B299" t="s">
        <v>330</v>
      </c>
      <c r="C299" s="37"/>
    </row>
    <row r="300" spans="1:17" hidden="1" x14ac:dyDescent="0.25">
      <c r="A300">
        <v>5</v>
      </c>
      <c r="B300" t="s">
        <v>440</v>
      </c>
      <c r="C300" s="37">
        <f>$E$325</f>
        <v>1184</v>
      </c>
    </row>
    <row r="301" spans="1:17" hidden="1" x14ac:dyDescent="0.25">
      <c r="A301">
        <v>6</v>
      </c>
      <c r="B301" t="s">
        <v>190</v>
      </c>
      <c r="C301" s="37"/>
    </row>
    <row r="302" spans="1:17" hidden="1" x14ac:dyDescent="0.25">
      <c r="A302">
        <v>7</v>
      </c>
      <c r="B302" t="s">
        <v>361</v>
      </c>
      <c r="C302" s="37"/>
    </row>
    <row r="303" spans="1:17" hidden="1" x14ac:dyDescent="0.25">
      <c r="A303">
        <v>8</v>
      </c>
      <c r="B303" t="s">
        <v>442</v>
      </c>
      <c r="C303" s="37">
        <f>$E$325</f>
        <v>1184</v>
      </c>
    </row>
    <row r="304" spans="1:17" hidden="1" x14ac:dyDescent="0.25">
      <c r="A304">
        <v>9</v>
      </c>
      <c r="B304" t="s">
        <v>181</v>
      </c>
    </row>
    <row r="305" spans="1:14" hidden="1" x14ac:dyDescent="0.25">
      <c r="A305">
        <v>10</v>
      </c>
      <c r="B305" t="s">
        <v>232</v>
      </c>
      <c r="C305" s="37"/>
    </row>
    <row r="306" spans="1:14" hidden="1" x14ac:dyDescent="0.25">
      <c r="A306">
        <v>11</v>
      </c>
      <c r="B306" t="s">
        <v>104</v>
      </c>
      <c r="C306" s="37">
        <f>$E$325</f>
        <v>1184</v>
      </c>
    </row>
    <row r="307" spans="1:14" hidden="1" x14ac:dyDescent="0.25">
      <c r="A307">
        <v>12</v>
      </c>
      <c r="B307" t="s">
        <v>285</v>
      </c>
      <c r="C307" s="37"/>
    </row>
    <row r="308" spans="1:14" hidden="1" x14ac:dyDescent="0.25">
      <c r="A308">
        <v>13</v>
      </c>
      <c r="B308" t="s">
        <v>233</v>
      </c>
      <c r="C308" s="37">
        <f t="shared" ref="C308:C314" si="10">$E$325</f>
        <v>1184</v>
      </c>
    </row>
    <row r="309" spans="1:14" hidden="1" x14ac:dyDescent="0.25">
      <c r="A309">
        <v>14</v>
      </c>
      <c r="B309" t="s">
        <v>98</v>
      </c>
      <c r="C309" s="37">
        <f t="shared" si="10"/>
        <v>1184</v>
      </c>
    </row>
    <row r="310" spans="1:14" hidden="1" x14ac:dyDescent="0.25">
      <c r="A310">
        <v>15</v>
      </c>
      <c r="B310" t="s">
        <v>100</v>
      </c>
      <c r="C310" s="37">
        <f t="shared" si="10"/>
        <v>1184</v>
      </c>
    </row>
    <row r="311" spans="1:14" hidden="1" x14ac:dyDescent="0.25">
      <c r="A311">
        <v>16</v>
      </c>
      <c r="B311" t="s">
        <v>234</v>
      </c>
      <c r="C311" s="37">
        <f t="shared" si="10"/>
        <v>1184</v>
      </c>
    </row>
    <row r="312" spans="1:14" hidden="1" x14ac:dyDescent="0.25">
      <c r="A312">
        <v>17</v>
      </c>
      <c r="B312" t="s">
        <v>443</v>
      </c>
      <c r="C312" s="37">
        <f t="shared" si="10"/>
        <v>1184</v>
      </c>
    </row>
    <row r="313" spans="1:14" hidden="1" x14ac:dyDescent="0.25">
      <c r="A313">
        <v>18</v>
      </c>
      <c r="B313" t="s">
        <v>444</v>
      </c>
      <c r="C313" s="37">
        <f t="shared" si="10"/>
        <v>1184</v>
      </c>
    </row>
    <row r="314" spans="1:14" hidden="1" x14ac:dyDescent="0.25">
      <c r="A314">
        <v>19</v>
      </c>
      <c r="B314" t="s">
        <v>236</v>
      </c>
      <c r="C314" s="37">
        <f t="shared" si="10"/>
        <v>1184</v>
      </c>
    </row>
    <row r="315" spans="1:14" hidden="1" x14ac:dyDescent="0.25">
      <c r="A315">
        <v>20</v>
      </c>
      <c r="B315" t="s">
        <v>237</v>
      </c>
      <c r="C315" s="37"/>
    </row>
    <row r="316" spans="1:14" hidden="1" x14ac:dyDescent="0.25">
      <c r="A316">
        <v>21</v>
      </c>
      <c r="B316" t="s">
        <v>191</v>
      </c>
      <c r="C316" s="37"/>
      <c r="N316" s="38"/>
    </row>
    <row r="317" spans="1:14" hidden="1" x14ac:dyDescent="0.25">
      <c r="A317">
        <v>22</v>
      </c>
      <c r="B317" t="s">
        <v>102</v>
      </c>
      <c r="C317" s="37">
        <f>$E$325</f>
        <v>1184</v>
      </c>
      <c r="N317" s="38"/>
    </row>
    <row r="318" spans="1:14" hidden="1" x14ac:dyDescent="0.25">
      <c r="A318">
        <v>23</v>
      </c>
      <c r="B318" t="s">
        <v>239</v>
      </c>
      <c r="C318" s="37">
        <f>$E$325</f>
        <v>1184</v>
      </c>
      <c r="N318" s="38"/>
    </row>
    <row r="319" spans="1:14" hidden="1" x14ac:dyDescent="0.25">
      <c r="A319">
        <v>24</v>
      </c>
      <c r="B319" t="s">
        <v>110</v>
      </c>
      <c r="C319" s="37"/>
      <c r="N319" s="38"/>
    </row>
    <row r="320" spans="1:14" hidden="1" x14ac:dyDescent="0.25">
      <c r="A320">
        <v>25</v>
      </c>
      <c r="B320" t="s">
        <v>111</v>
      </c>
      <c r="C320" s="37"/>
      <c r="D320" t="s">
        <v>371</v>
      </c>
      <c r="N320" s="38"/>
    </row>
    <row r="321" spans="1:6" hidden="1" x14ac:dyDescent="0.25">
      <c r="A321">
        <v>26</v>
      </c>
      <c r="B321" t="s">
        <v>240</v>
      </c>
      <c r="C321" s="37"/>
      <c r="D321" s="20">
        <v>2250</v>
      </c>
      <c r="F321" s="28"/>
    </row>
    <row r="322" spans="1:6" hidden="1" x14ac:dyDescent="0.25">
      <c r="A322">
        <v>27</v>
      </c>
      <c r="B322" t="s">
        <v>370</v>
      </c>
      <c r="C322" s="37"/>
      <c r="D322" s="20">
        <v>13515</v>
      </c>
      <c r="E322" t="s">
        <v>456</v>
      </c>
      <c r="F322" s="28">
        <v>1</v>
      </c>
    </row>
    <row r="323" spans="1:6" hidden="1" x14ac:dyDescent="0.25">
      <c r="A323">
        <v>28</v>
      </c>
      <c r="B323" t="s">
        <v>105</v>
      </c>
      <c r="C323" s="37">
        <f>$E$325</f>
        <v>1184</v>
      </c>
      <c r="D323" s="20">
        <v>800</v>
      </c>
      <c r="E323" t="s">
        <v>456</v>
      </c>
      <c r="F323" s="28">
        <v>2</v>
      </c>
    </row>
    <row r="324" spans="1:6" hidden="1" x14ac:dyDescent="0.25">
      <c r="A324">
        <v>29</v>
      </c>
      <c r="B324" t="s">
        <v>103</v>
      </c>
      <c r="C324" s="37">
        <f>$E$325</f>
        <v>1184</v>
      </c>
      <c r="D324" s="20">
        <v>11</v>
      </c>
      <c r="E324" t="s">
        <v>380</v>
      </c>
    </row>
    <row r="325" spans="1:6" hidden="1" x14ac:dyDescent="0.25">
      <c r="C325" s="37">
        <f>SUM(C296:C324)</f>
        <v>16576</v>
      </c>
      <c r="D325" s="35">
        <f>SUM(D321:D324)</f>
        <v>16576</v>
      </c>
      <c r="E325" s="39">
        <f>D325/14</f>
        <v>1184</v>
      </c>
      <c r="F325" s="36"/>
    </row>
    <row r="326" spans="1:6" hidden="1" x14ac:dyDescent="0.25"/>
    <row r="327" spans="1:6" hidden="1" x14ac:dyDescent="0.25">
      <c r="B327" t="s">
        <v>472</v>
      </c>
      <c r="D327" t="s">
        <v>457</v>
      </c>
    </row>
    <row r="328" spans="1:6" hidden="1" x14ac:dyDescent="0.25">
      <c r="B328" t="s">
        <v>432</v>
      </c>
    </row>
    <row r="329" spans="1:6" hidden="1" x14ac:dyDescent="0.25">
      <c r="A329">
        <v>1</v>
      </c>
      <c r="B329" t="s">
        <v>101</v>
      </c>
      <c r="C329" s="37"/>
    </row>
    <row r="330" spans="1:6" hidden="1" x14ac:dyDescent="0.25">
      <c r="A330">
        <v>2</v>
      </c>
      <c r="B330" t="s">
        <v>329</v>
      </c>
      <c r="C330" s="37"/>
    </row>
    <row r="331" spans="1:6" hidden="1" x14ac:dyDescent="0.25">
      <c r="A331">
        <v>3</v>
      </c>
      <c r="B331" t="s">
        <v>231</v>
      </c>
      <c r="C331" s="37"/>
    </row>
    <row r="332" spans="1:6" hidden="1" x14ac:dyDescent="0.25">
      <c r="A332">
        <v>4</v>
      </c>
      <c r="B332" t="s">
        <v>330</v>
      </c>
      <c r="C332" s="37"/>
    </row>
    <row r="333" spans="1:6" hidden="1" x14ac:dyDescent="0.25">
      <c r="A333">
        <v>5</v>
      </c>
      <c r="B333" t="s">
        <v>440</v>
      </c>
      <c r="C333" s="37">
        <f>$E$358</f>
        <v>83</v>
      </c>
    </row>
    <row r="334" spans="1:6" hidden="1" x14ac:dyDescent="0.25">
      <c r="A334">
        <v>6</v>
      </c>
      <c r="B334" t="s">
        <v>190</v>
      </c>
      <c r="C334" s="37"/>
    </row>
    <row r="335" spans="1:6" hidden="1" x14ac:dyDescent="0.25">
      <c r="A335">
        <v>7</v>
      </c>
      <c r="B335" t="s">
        <v>361</v>
      </c>
      <c r="C335" s="37"/>
    </row>
    <row r="336" spans="1:6" hidden="1" x14ac:dyDescent="0.25">
      <c r="A336">
        <v>8</v>
      </c>
      <c r="B336" t="s">
        <v>442</v>
      </c>
      <c r="C336" s="37">
        <f>$E$358</f>
        <v>83</v>
      </c>
    </row>
    <row r="337" spans="1:3" hidden="1" x14ac:dyDescent="0.25">
      <c r="A337">
        <v>9</v>
      </c>
      <c r="B337" t="s">
        <v>181</v>
      </c>
    </row>
    <row r="338" spans="1:3" hidden="1" x14ac:dyDescent="0.25">
      <c r="A338">
        <v>10</v>
      </c>
      <c r="B338" t="s">
        <v>232</v>
      </c>
      <c r="C338" s="37"/>
    </row>
    <row r="339" spans="1:3" hidden="1" x14ac:dyDescent="0.25">
      <c r="A339">
        <v>11</v>
      </c>
      <c r="B339" t="s">
        <v>104</v>
      </c>
      <c r="C339" s="37">
        <f>$E$358</f>
        <v>83</v>
      </c>
    </row>
    <row r="340" spans="1:3" hidden="1" x14ac:dyDescent="0.25">
      <c r="A340">
        <v>12</v>
      </c>
      <c r="B340" t="s">
        <v>285</v>
      </c>
      <c r="C340" s="37"/>
    </row>
    <row r="341" spans="1:3" hidden="1" x14ac:dyDescent="0.25">
      <c r="A341">
        <v>13</v>
      </c>
      <c r="B341" t="s">
        <v>233</v>
      </c>
      <c r="C341" s="37">
        <f t="shared" ref="C341:C347" si="11">$E$358</f>
        <v>83</v>
      </c>
    </row>
    <row r="342" spans="1:3" hidden="1" x14ac:dyDescent="0.25">
      <c r="A342">
        <v>14</v>
      </c>
      <c r="B342" t="s">
        <v>98</v>
      </c>
      <c r="C342" s="37">
        <f t="shared" si="11"/>
        <v>83</v>
      </c>
    </row>
    <row r="343" spans="1:3" hidden="1" x14ac:dyDescent="0.25">
      <c r="A343">
        <v>15</v>
      </c>
      <c r="B343" t="s">
        <v>100</v>
      </c>
      <c r="C343" s="37">
        <f t="shared" si="11"/>
        <v>83</v>
      </c>
    </row>
    <row r="344" spans="1:3" hidden="1" x14ac:dyDescent="0.25">
      <c r="A344">
        <v>16</v>
      </c>
      <c r="B344" t="s">
        <v>234</v>
      </c>
      <c r="C344" s="37">
        <f t="shared" si="11"/>
        <v>83</v>
      </c>
    </row>
    <row r="345" spans="1:3" hidden="1" x14ac:dyDescent="0.25">
      <c r="A345">
        <v>17</v>
      </c>
      <c r="B345" t="s">
        <v>443</v>
      </c>
      <c r="C345" s="37">
        <f t="shared" si="11"/>
        <v>83</v>
      </c>
    </row>
    <row r="346" spans="1:3" hidden="1" x14ac:dyDescent="0.25">
      <c r="A346">
        <v>18</v>
      </c>
      <c r="B346" t="s">
        <v>444</v>
      </c>
      <c r="C346" s="37">
        <f t="shared" si="11"/>
        <v>83</v>
      </c>
    </row>
    <row r="347" spans="1:3" hidden="1" x14ac:dyDescent="0.25">
      <c r="A347">
        <v>19</v>
      </c>
      <c r="B347" t="s">
        <v>236</v>
      </c>
      <c r="C347" s="37">
        <f t="shared" si="11"/>
        <v>83</v>
      </c>
    </row>
    <row r="348" spans="1:3" hidden="1" x14ac:dyDescent="0.25">
      <c r="A348">
        <v>20</v>
      </c>
      <c r="B348" t="s">
        <v>237</v>
      </c>
      <c r="C348" s="37"/>
    </row>
    <row r="349" spans="1:3" hidden="1" x14ac:dyDescent="0.25">
      <c r="A349">
        <v>21</v>
      </c>
      <c r="B349" t="s">
        <v>191</v>
      </c>
      <c r="C349" s="37"/>
    </row>
    <row r="350" spans="1:3" hidden="1" x14ac:dyDescent="0.25">
      <c r="A350">
        <v>22</v>
      </c>
      <c r="B350" t="s">
        <v>102</v>
      </c>
      <c r="C350" s="37">
        <f>$E$358</f>
        <v>83</v>
      </c>
    </row>
    <row r="351" spans="1:3" hidden="1" x14ac:dyDescent="0.25">
      <c r="A351">
        <v>23</v>
      </c>
      <c r="B351" t="s">
        <v>239</v>
      </c>
      <c r="C351" s="37">
        <f>$E$358</f>
        <v>83</v>
      </c>
    </row>
    <row r="352" spans="1:3" hidden="1" x14ac:dyDescent="0.25">
      <c r="A352">
        <v>24</v>
      </c>
      <c r="B352" t="s">
        <v>110</v>
      </c>
      <c r="C352" s="37"/>
    </row>
    <row r="353" spans="1:17" hidden="1" x14ac:dyDescent="0.25">
      <c r="A353">
        <v>25</v>
      </c>
      <c r="B353" t="s">
        <v>111</v>
      </c>
      <c r="C353" s="37"/>
      <c r="D353" t="s">
        <v>371</v>
      </c>
    </row>
    <row r="354" spans="1:17" hidden="1" x14ac:dyDescent="0.25">
      <c r="A354">
        <v>26</v>
      </c>
      <c r="B354" t="s">
        <v>240</v>
      </c>
      <c r="C354" s="37"/>
      <c r="D354" s="20">
        <v>450</v>
      </c>
      <c r="E354" t="s">
        <v>469</v>
      </c>
      <c r="F354" s="28" t="s">
        <v>438</v>
      </c>
    </row>
    <row r="355" spans="1:17" hidden="1" x14ac:dyDescent="0.25">
      <c r="A355">
        <v>27</v>
      </c>
      <c r="B355" t="s">
        <v>370</v>
      </c>
      <c r="C355" s="37"/>
      <c r="D355" s="20">
        <v>700</v>
      </c>
      <c r="E355" t="s">
        <v>470</v>
      </c>
      <c r="F355" s="28" t="s">
        <v>441</v>
      </c>
    </row>
    <row r="356" spans="1:17" hidden="1" x14ac:dyDescent="0.25">
      <c r="A356">
        <v>28</v>
      </c>
      <c r="B356" t="s">
        <v>105</v>
      </c>
      <c r="C356" s="37">
        <f>$E$358</f>
        <v>83</v>
      </c>
      <c r="D356" s="20"/>
      <c r="F356" s="28"/>
    </row>
    <row r="357" spans="1:17" hidden="1" x14ac:dyDescent="0.25">
      <c r="A357">
        <v>29</v>
      </c>
      <c r="B357" t="s">
        <v>103</v>
      </c>
      <c r="C357" s="37">
        <f>$E$358</f>
        <v>83</v>
      </c>
      <c r="D357" s="20">
        <v>12</v>
      </c>
      <c r="E357" t="s">
        <v>380</v>
      </c>
    </row>
    <row r="358" spans="1:17" hidden="1" x14ac:dyDescent="0.25">
      <c r="C358" s="37">
        <f>SUM(C329:C357)</f>
        <v>1162</v>
      </c>
      <c r="D358" s="35">
        <f>SUM(D354:D357)</f>
        <v>1162</v>
      </c>
      <c r="E358" s="39">
        <f>D358/14</f>
        <v>83</v>
      </c>
      <c r="F358" s="36"/>
    </row>
    <row r="359" spans="1:17" hidden="1" x14ac:dyDescent="0.25"/>
    <row r="360" spans="1:17" hidden="1" x14ac:dyDescent="0.25">
      <c r="B360" t="s">
        <v>485</v>
      </c>
      <c r="D360" t="s">
        <v>482</v>
      </c>
      <c r="Q360" s="38"/>
    </row>
    <row r="361" spans="1:17" hidden="1" x14ac:dyDescent="0.25">
      <c r="B361" t="s">
        <v>432</v>
      </c>
      <c r="Q361" s="38"/>
    </row>
    <row r="362" spans="1:17" hidden="1" x14ac:dyDescent="0.25">
      <c r="A362">
        <v>1</v>
      </c>
      <c r="B362" t="s">
        <v>101</v>
      </c>
      <c r="C362" s="37">
        <f>$E$391</f>
        <v>1616.1333333333334</v>
      </c>
      <c r="N362" s="38"/>
    </row>
    <row r="363" spans="1:17" hidden="1" x14ac:dyDescent="0.25">
      <c r="A363">
        <v>2</v>
      </c>
      <c r="B363" t="s">
        <v>329</v>
      </c>
      <c r="C363" s="37">
        <f>$E$391</f>
        <v>1616.1333333333334</v>
      </c>
      <c r="G363" s="40"/>
      <c r="N363" s="38"/>
    </row>
    <row r="364" spans="1:17" hidden="1" x14ac:dyDescent="0.25">
      <c r="A364">
        <v>3</v>
      </c>
      <c r="B364" t="s">
        <v>231</v>
      </c>
      <c r="C364" s="37"/>
      <c r="G364" s="40"/>
      <c r="N364" s="38"/>
    </row>
    <row r="365" spans="1:17" hidden="1" x14ac:dyDescent="0.25">
      <c r="A365">
        <v>4</v>
      </c>
      <c r="B365" t="s">
        <v>330</v>
      </c>
      <c r="C365" s="37">
        <f>$E$391</f>
        <v>1616.1333333333334</v>
      </c>
      <c r="G365" s="40"/>
      <c r="N365" s="38"/>
    </row>
    <row r="366" spans="1:17" hidden="1" x14ac:dyDescent="0.25">
      <c r="A366">
        <v>5</v>
      </c>
      <c r="B366" t="s">
        <v>440</v>
      </c>
      <c r="C366" s="37"/>
      <c r="G366" s="40"/>
      <c r="N366" s="38"/>
    </row>
    <row r="367" spans="1:17" hidden="1" x14ac:dyDescent="0.25">
      <c r="A367">
        <v>6</v>
      </c>
      <c r="B367" t="s">
        <v>190</v>
      </c>
      <c r="C367" s="37">
        <f>$E$391</f>
        <v>1616.1333333333334</v>
      </c>
      <c r="G367" s="40"/>
      <c r="N367" s="38"/>
    </row>
    <row r="368" spans="1:17" hidden="1" x14ac:dyDescent="0.25">
      <c r="A368">
        <v>7</v>
      </c>
      <c r="B368" t="s">
        <v>361</v>
      </c>
      <c r="C368" s="37">
        <f>$E$391</f>
        <v>1616.1333333333334</v>
      </c>
      <c r="G368" s="40"/>
      <c r="N368" s="38"/>
    </row>
    <row r="369" spans="1:14" hidden="1" x14ac:dyDescent="0.25">
      <c r="A369">
        <v>8</v>
      </c>
      <c r="B369" t="s">
        <v>442</v>
      </c>
      <c r="C369" s="37"/>
      <c r="G369" s="40"/>
      <c r="N369" s="38"/>
    </row>
    <row r="370" spans="1:14" hidden="1" x14ac:dyDescent="0.25">
      <c r="A370">
        <v>9</v>
      </c>
      <c r="B370" t="s">
        <v>181</v>
      </c>
      <c r="C370" s="37">
        <f>$E$391</f>
        <v>1616.1333333333334</v>
      </c>
      <c r="G370" s="40"/>
      <c r="N370" s="38"/>
    </row>
    <row r="371" spans="1:14" hidden="1" x14ac:dyDescent="0.25">
      <c r="A371">
        <v>10</v>
      </c>
      <c r="B371" t="s">
        <v>232</v>
      </c>
      <c r="C371" s="37"/>
      <c r="G371" s="40"/>
      <c r="N371" s="38"/>
    </row>
    <row r="372" spans="1:14" hidden="1" x14ac:dyDescent="0.25">
      <c r="A372">
        <v>11</v>
      </c>
      <c r="B372" t="s">
        <v>104</v>
      </c>
      <c r="C372" s="37"/>
      <c r="G372" s="40"/>
      <c r="N372" s="38"/>
    </row>
    <row r="373" spans="1:14" hidden="1" x14ac:dyDescent="0.25">
      <c r="A373">
        <v>12</v>
      </c>
      <c r="B373" t="s">
        <v>285</v>
      </c>
      <c r="C373" s="37">
        <f>$E$391</f>
        <v>1616.1333333333334</v>
      </c>
      <c r="G373" s="40"/>
      <c r="N373" s="38"/>
    </row>
    <row r="374" spans="1:14" hidden="1" x14ac:dyDescent="0.25">
      <c r="A374">
        <v>13</v>
      </c>
      <c r="B374" t="s">
        <v>233</v>
      </c>
      <c r="C374" s="37"/>
      <c r="G374" s="40"/>
      <c r="N374" s="38"/>
    </row>
    <row r="375" spans="1:14" hidden="1" x14ac:dyDescent="0.25">
      <c r="A375">
        <v>14</v>
      </c>
      <c r="B375" t="s">
        <v>98</v>
      </c>
      <c r="C375" s="37"/>
      <c r="G375" s="40"/>
      <c r="N375" s="38"/>
    </row>
    <row r="376" spans="1:14" hidden="1" x14ac:dyDescent="0.25">
      <c r="A376">
        <v>15</v>
      </c>
      <c r="B376" t="s">
        <v>100</v>
      </c>
      <c r="C376" s="37">
        <f>$E$391</f>
        <v>1616.1333333333334</v>
      </c>
      <c r="G376" s="40"/>
      <c r="N376" s="38"/>
    </row>
    <row r="377" spans="1:14" ht="15.75" hidden="1" x14ac:dyDescent="0.25">
      <c r="A377">
        <v>16</v>
      </c>
      <c r="B377" t="s">
        <v>234</v>
      </c>
      <c r="C377" s="37">
        <f>$E$391</f>
        <v>1616.1333333333334</v>
      </c>
      <c r="G377" s="41"/>
      <c r="N377" s="38"/>
    </row>
    <row r="378" spans="1:14" hidden="1" x14ac:dyDescent="0.25">
      <c r="A378">
        <v>17</v>
      </c>
      <c r="B378" t="s">
        <v>443</v>
      </c>
      <c r="C378" s="37">
        <f>$E$391</f>
        <v>1616.1333333333334</v>
      </c>
      <c r="G378" s="40"/>
      <c r="N378" s="38"/>
    </row>
    <row r="379" spans="1:14" hidden="1" x14ac:dyDescent="0.25">
      <c r="A379">
        <v>18</v>
      </c>
      <c r="B379" t="s">
        <v>444</v>
      </c>
      <c r="C379" s="37"/>
      <c r="G379" s="40"/>
      <c r="N379" s="38"/>
    </row>
    <row r="380" spans="1:14" hidden="1" x14ac:dyDescent="0.25">
      <c r="A380">
        <v>19</v>
      </c>
      <c r="B380" t="s">
        <v>236</v>
      </c>
      <c r="C380" s="37"/>
      <c r="F380" s="28"/>
      <c r="G380" s="40"/>
      <c r="N380" s="38"/>
    </row>
    <row r="381" spans="1:14" hidden="1" x14ac:dyDescent="0.25">
      <c r="A381">
        <v>20</v>
      </c>
      <c r="B381" t="s">
        <v>237</v>
      </c>
      <c r="C381" s="37">
        <f>$E$391</f>
        <v>1616.1333333333334</v>
      </c>
      <c r="G381" s="40"/>
      <c r="N381" s="38"/>
    </row>
    <row r="382" spans="1:14" hidden="1" x14ac:dyDescent="0.25">
      <c r="A382">
        <v>21</v>
      </c>
      <c r="B382" t="s">
        <v>191</v>
      </c>
      <c r="C382" s="37">
        <f>$E$391</f>
        <v>1616.1333333333334</v>
      </c>
      <c r="N382" s="38"/>
    </row>
    <row r="383" spans="1:14" hidden="1" x14ac:dyDescent="0.25">
      <c r="A383">
        <v>22</v>
      </c>
      <c r="B383" t="s">
        <v>102</v>
      </c>
      <c r="C383" s="37"/>
      <c r="N383" s="38"/>
    </row>
    <row r="384" spans="1:14" hidden="1" x14ac:dyDescent="0.25">
      <c r="A384">
        <v>23</v>
      </c>
      <c r="B384" t="s">
        <v>239</v>
      </c>
      <c r="C384" s="37"/>
      <c r="N384" s="38"/>
    </row>
    <row r="385" spans="1:17" hidden="1" x14ac:dyDescent="0.25">
      <c r="A385">
        <v>24</v>
      </c>
      <c r="B385" t="s">
        <v>110</v>
      </c>
      <c r="C385" s="37">
        <f>$E$391</f>
        <v>1616.1333333333334</v>
      </c>
      <c r="N385" s="38"/>
    </row>
    <row r="386" spans="1:17" hidden="1" x14ac:dyDescent="0.25">
      <c r="A386">
        <v>25</v>
      </c>
      <c r="B386" t="s">
        <v>111</v>
      </c>
      <c r="C386" s="37">
        <f>$E$391</f>
        <v>1616.1333333333334</v>
      </c>
      <c r="N386" s="38"/>
    </row>
    <row r="387" spans="1:17" hidden="1" x14ac:dyDescent="0.25">
      <c r="A387">
        <v>26</v>
      </c>
      <c r="B387" t="s">
        <v>240</v>
      </c>
      <c r="C387" s="37"/>
      <c r="D387" t="s">
        <v>371</v>
      </c>
      <c r="F387" s="28"/>
    </row>
    <row r="388" spans="1:17" hidden="1" x14ac:dyDescent="0.25">
      <c r="A388">
        <v>27</v>
      </c>
      <c r="B388" t="s">
        <v>370</v>
      </c>
      <c r="C388" s="37">
        <f>$E$391</f>
        <v>1616.1333333333334</v>
      </c>
      <c r="D388">
        <v>1822</v>
      </c>
      <c r="E388" t="s">
        <v>456</v>
      </c>
      <c r="F388" s="28">
        <v>1</v>
      </c>
    </row>
    <row r="389" spans="1:17" hidden="1" x14ac:dyDescent="0.25">
      <c r="A389">
        <v>28</v>
      </c>
      <c r="B389" t="s">
        <v>105</v>
      </c>
      <c r="C389" s="37"/>
      <c r="D389">
        <v>22420</v>
      </c>
      <c r="E389" t="s">
        <v>456</v>
      </c>
      <c r="F389" s="28">
        <v>2</v>
      </c>
    </row>
    <row r="390" spans="1:17" hidden="1" x14ac:dyDescent="0.25">
      <c r="A390">
        <v>29</v>
      </c>
      <c r="B390" t="s">
        <v>103</v>
      </c>
      <c r="C390" s="37"/>
      <c r="E390" t="s">
        <v>456</v>
      </c>
      <c r="F390" s="28">
        <v>3</v>
      </c>
    </row>
    <row r="391" spans="1:17" hidden="1" x14ac:dyDescent="0.25">
      <c r="C391" s="37">
        <f>SUM(C362:C390)</f>
        <v>24242.000000000007</v>
      </c>
      <c r="D391" s="35">
        <f>SUM(D388:D390)</f>
        <v>24242</v>
      </c>
      <c r="E391" s="39">
        <f>D391/15</f>
        <v>1616.1333333333334</v>
      </c>
    </row>
    <row r="392" spans="1:17" hidden="1" x14ac:dyDescent="0.25"/>
    <row r="393" spans="1:17" hidden="1" x14ac:dyDescent="0.25">
      <c r="B393" t="s">
        <v>494</v>
      </c>
      <c r="D393" t="s">
        <v>495</v>
      </c>
      <c r="Q393" s="38"/>
    </row>
    <row r="394" spans="1:17" hidden="1" x14ac:dyDescent="0.25">
      <c r="B394" t="s">
        <v>432</v>
      </c>
      <c r="Q394" s="38"/>
    </row>
    <row r="395" spans="1:17" hidden="1" x14ac:dyDescent="0.25">
      <c r="A395">
        <v>1</v>
      </c>
      <c r="B395" t="s">
        <v>101</v>
      </c>
      <c r="C395" s="37">
        <f>$D$424</f>
        <v>876.07692307692309</v>
      </c>
      <c r="N395" s="38"/>
    </row>
    <row r="396" spans="1:17" hidden="1" x14ac:dyDescent="0.25">
      <c r="A396">
        <v>2</v>
      </c>
      <c r="B396" t="s">
        <v>329</v>
      </c>
      <c r="C396" s="37">
        <f>$D$424</f>
        <v>876.07692307692309</v>
      </c>
      <c r="G396" s="40"/>
      <c r="N396" s="38"/>
    </row>
    <row r="397" spans="1:17" hidden="1" x14ac:dyDescent="0.25">
      <c r="A397">
        <v>3</v>
      </c>
      <c r="B397" t="s">
        <v>330</v>
      </c>
      <c r="C397" s="37">
        <f>$D$424</f>
        <v>876.07692307692309</v>
      </c>
      <c r="G397" s="40"/>
      <c r="N397" s="38"/>
    </row>
    <row r="398" spans="1:17" hidden="1" x14ac:dyDescent="0.25">
      <c r="A398">
        <v>4</v>
      </c>
      <c r="B398" t="s">
        <v>440</v>
      </c>
      <c r="C398" s="37">
        <f>$D$424</f>
        <v>876.07692307692309</v>
      </c>
      <c r="G398" s="40"/>
      <c r="N398" s="38"/>
    </row>
    <row r="399" spans="1:17" hidden="1" x14ac:dyDescent="0.25">
      <c r="A399">
        <v>5</v>
      </c>
      <c r="B399" t="s">
        <v>190</v>
      </c>
      <c r="C399" s="37">
        <f>$D$424</f>
        <v>876.07692307692309</v>
      </c>
      <c r="G399" s="40"/>
      <c r="N399" s="38"/>
    </row>
    <row r="400" spans="1:17" hidden="1" x14ac:dyDescent="0.25">
      <c r="A400">
        <v>6</v>
      </c>
      <c r="B400" t="s">
        <v>361</v>
      </c>
      <c r="C400" s="37"/>
      <c r="G400" s="40"/>
      <c r="N400" s="38"/>
    </row>
    <row r="401" spans="1:14" hidden="1" x14ac:dyDescent="0.25">
      <c r="A401">
        <v>7</v>
      </c>
      <c r="B401" t="s">
        <v>442</v>
      </c>
      <c r="C401" s="37">
        <f>$D$424</f>
        <v>876.07692307692309</v>
      </c>
      <c r="G401" s="40"/>
      <c r="N401" s="38"/>
    </row>
    <row r="402" spans="1:14" hidden="1" x14ac:dyDescent="0.25">
      <c r="A402">
        <v>8</v>
      </c>
      <c r="B402" t="s">
        <v>181</v>
      </c>
      <c r="C402" s="37">
        <f>$D$424</f>
        <v>876.07692307692309</v>
      </c>
      <c r="G402" s="40"/>
      <c r="N402" s="38"/>
    </row>
    <row r="403" spans="1:14" hidden="1" x14ac:dyDescent="0.25">
      <c r="A403">
        <v>9</v>
      </c>
      <c r="B403" t="s">
        <v>232</v>
      </c>
      <c r="C403" s="37">
        <f>$D$424</f>
        <v>876.07692307692309</v>
      </c>
      <c r="G403" s="40"/>
      <c r="N403" s="38"/>
    </row>
    <row r="404" spans="1:14" hidden="1" x14ac:dyDescent="0.25">
      <c r="A404">
        <v>10</v>
      </c>
      <c r="B404" t="s">
        <v>104</v>
      </c>
      <c r="C404" s="37">
        <f>$D$424</f>
        <v>876.07692307692309</v>
      </c>
      <c r="G404" s="40"/>
      <c r="N404" s="38"/>
    </row>
    <row r="405" spans="1:14" hidden="1" x14ac:dyDescent="0.25">
      <c r="A405">
        <v>11</v>
      </c>
      <c r="B405" t="s">
        <v>285</v>
      </c>
      <c r="C405" s="37"/>
      <c r="G405" s="40"/>
      <c r="N405" s="38"/>
    </row>
    <row r="406" spans="1:14" hidden="1" x14ac:dyDescent="0.25">
      <c r="A406">
        <v>12</v>
      </c>
      <c r="B406" t="s">
        <v>233</v>
      </c>
      <c r="C406" s="37">
        <f>$D$424</f>
        <v>876.07692307692309</v>
      </c>
      <c r="G406" s="40"/>
      <c r="N406" s="38"/>
    </row>
    <row r="407" spans="1:14" hidden="1" x14ac:dyDescent="0.25">
      <c r="A407">
        <v>13</v>
      </c>
      <c r="B407" t="s">
        <v>98</v>
      </c>
      <c r="C407" s="37">
        <f>$D$424</f>
        <v>876.07692307692309</v>
      </c>
      <c r="G407" s="40"/>
      <c r="N407" s="38"/>
    </row>
    <row r="408" spans="1:14" hidden="1" x14ac:dyDescent="0.25">
      <c r="A408">
        <v>14</v>
      </c>
      <c r="B408" t="s">
        <v>100</v>
      </c>
      <c r="C408" s="37">
        <f t="shared" ref="C408:C422" si="12">$D$424</f>
        <v>876.07692307692309</v>
      </c>
      <c r="G408" s="40"/>
      <c r="N408" s="38"/>
    </row>
    <row r="409" spans="1:14" ht="15.75" hidden="1" x14ac:dyDescent="0.25">
      <c r="A409">
        <v>15</v>
      </c>
      <c r="B409" t="s">
        <v>234</v>
      </c>
      <c r="C409" s="37">
        <f t="shared" si="12"/>
        <v>876.07692307692309</v>
      </c>
      <c r="G409" s="41"/>
      <c r="N409" s="38"/>
    </row>
    <row r="410" spans="1:14" hidden="1" x14ac:dyDescent="0.25">
      <c r="A410">
        <v>16</v>
      </c>
      <c r="B410" t="s">
        <v>443</v>
      </c>
      <c r="C410" s="37">
        <f t="shared" si="12"/>
        <v>876.07692307692309</v>
      </c>
      <c r="G410" s="40"/>
      <c r="N410" s="38"/>
    </row>
    <row r="411" spans="1:14" hidden="1" x14ac:dyDescent="0.25">
      <c r="A411">
        <v>17</v>
      </c>
      <c r="B411" t="s">
        <v>444</v>
      </c>
      <c r="C411" s="37">
        <f t="shared" si="12"/>
        <v>876.07692307692309</v>
      </c>
      <c r="G411" s="40"/>
      <c r="N411" s="38"/>
    </row>
    <row r="412" spans="1:14" hidden="1" x14ac:dyDescent="0.25">
      <c r="A412">
        <v>18</v>
      </c>
      <c r="B412" t="s">
        <v>236</v>
      </c>
      <c r="C412" s="37">
        <f t="shared" si="12"/>
        <v>876.07692307692309</v>
      </c>
      <c r="F412" s="28"/>
      <c r="G412" s="40"/>
      <c r="N412" s="38"/>
    </row>
    <row r="413" spans="1:14" hidden="1" x14ac:dyDescent="0.25">
      <c r="A413">
        <v>19</v>
      </c>
      <c r="B413" t="s">
        <v>237</v>
      </c>
      <c r="C413" s="37">
        <f t="shared" si="12"/>
        <v>876.07692307692309</v>
      </c>
      <c r="G413" s="40"/>
      <c r="N413" s="38"/>
    </row>
    <row r="414" spans="1:14" hidden="1" x14ac:dyDescent="0.25">
      <c r="A414">
        <v>20</v>
      </c>
      <c r="B414" t="s">
        <v>191</v>
      </c>
      <c r="C414" s="37">
        <f t="shared" si="12"/>
        <v>876.07692307692309</v>
      </c>
      <c r="N414" s="38"/>
    </row>
    <row r="415" spans="1:14" hidden="1" x14ac:dyDescent="0.25">
      <c r="A415">
        <v>21</v>
      </c>
      <c r="B415" t="s">
        <v>102</v>
      </c>
      <c r="C415" s="37">
        <f t="shared" si="12"/>
        <v>876.07692307692309</v>
      </c>
      <c r="N415" s="38"/>
    </row>
    <row r="416" spans="1:14" hidden="1" x14ac:dyDescent="0.25">
      <c r="A416">
        <v>22</v>
      </c>
      <c r="B416" t="s">
        <v>239</v>
      </c>
      <c r="C416" s="37">
        <f t="shared" si="12"/>
        <v>876.07692307692309</v>
      </c>
      <c r="N416" s="38"/>
    </row>
    <row r="417" spans="1:17" hidden="1" x14ac:dyDescent="0.25">
      <c r="A417">
        <v>23</v>
      </c>
      <c r="B417" t="s">
        <v>110</v>
      </c>
      <c r="C417" s="37">
        <f t="shared" si="12"/>
        <v>876.07692307692309</v>
      </c>
      <c r="D417" t="s">
        <v>371</v>
      </c>
      <c r="F417" s="28"/>
      <c r="N417" s="38"/>
    </row>
    <row r="418" spans="1:17" hidden="1" x14ac:dyDescent="0.25">
      <c r="A418">
        <v>24</v>
      </c>
      <c r="B418" t="s">
        <v>111</v>
      </c>
      <c r="C418" s="37">
        <f t="shared" si="12"/>
        <v>876.07692307692309</v>
      </c>
      <c r="D418">
        <v>15320</v>
      </c>
      <c r="E418" t="s">
        <v>456</v>
      </c>
      <c r="F418" s="28">
        <v>1</v>
      </c>
      <c r="G418" t="s">
        <v>439</v>
      </c>
      <c r="N418" s="38"/>
    </row>
    <row r="419" spans="1:17" hidden="1" x14ac:dyDescent="0.25">
      <c r="A419">
        <v>25</v>
      </c>
      <c r="B419" t="s">
        <v>240</v>
      </c>
      <c r="C419" s="37">
        <f t="shared" si="12"/>
        <v>876.07692307692309</v>
      </c>
      <c r="D419">
        <v>850</v>
      </c>
      <c r="E419" t="s">
        <v>501</v>
      </c>
      <c r="F419" s="28">
        <v>2</v>
      </c>
      <c r="G419">
        <f>D419+D420</f>
        <v>1216</v>
      </c>
    </row>
    <row r="420" spans="1:17" hidden="1" x14ac:dyDescent="0.25">
      <c r="A420">
        <v>26</v>
      </c>
      <c r="B420" t="s">
        <v>370</v>
      </c>
      <c r="C420" s="37">
        <f t="shared" si="12"/>
        <v>876.07692307692309</v>
      </c>
      <c r="D420">
        <v>366</v>
      </c>
      <c r="E420" t="s">
        <v>502</v>
      </c>
      <c r="F420" s="28">
        <v>3</v>
      </c>
      <c r="G420" t="s">
        <v>377</v>
      </c>
    </row>
    <row r="421" spans="1:17" hidden="1" x14ac:dyDescent="0.25">
      <c r="A421">
        <v>27</v>
      </c>
      <c r="B421" t="s">
        <v>105</v>
      </c>
      <c r="C421" s="37">
        <f t="shared" si="12"/>
        <v>876.07692307692309</v>
      </c>
      <c r="D421">
        <v>6242</v>
      </c>
      <c r="F421" s="28">
        <v>4</v>
      </c>
      <c r="G421">
        <v>6242</v>
      </c>
    </row>
    <row r="422" spans="1:17" hidden="1" x14ac:dyDescent="0.25">
      <c r="A422">
        <v>28</v>
      </c>
      <c r="B422" t="s">
        <v>103</v>
      </c>
      <c r="C422" s="37">
        <f t="shared" si="12"/>
        <v>876.07692307692309</v>
      </c>
      <c r="E422" t="s">
        <v>380</v>
      </c>
    </row>
    <row r="423" spans="1:17" hidden="1" x14ac:dyDescent="0.25">
      <c r="C423" s="37">
        <f>SUM(C395:C422)</f>
        <v>22777.999999999996</v>
      </c>
      <c r="D423" s="35">
        <f>SUM(D418:D422)</f>
        <v>22778</v>
      </c>
      <c r="E423" s="39">
        <f>IF(C423&gt;0,D423/C424,0)</f>
        <v>876.07692307692309</v>
      </c>
    </row>
    <row r="424" spans="1:17" hidden="1" x14ac:dyDescent="0.25">
      <c r="B424" t="s">
        <v>496</v>
      </c>
      <c r="C424">
        <f>COUNTIF(C393:C422,"&gt;0")</f>
        <v>26</v>
      </c>
      <c r="D424">
        <f>D423/26</f>
        <v>876.07692307692309</v>
      </c>
    </row>
    <row r="425" spans="1:17" hidden="1" x14ac:dyDescent="0.25"/>
    <row r="426" spans="1:17" hidden="1" x14ac:dyDescent="0.25"/>
    <row r="427" spans="1:17" hidden="1" x14ac:dyDescent="0.25">
      <c r="B427" t="s">
        <v>510</v>
      </c>
      <c r="D427" t="s">
        <v>511</v>
      </c>
      <c r="Q427" s="38"/>
    </row>
    <row r="428" spans="1:17" hidden="1" x14ac:dyDescent="0.25">
      <c r="B428" t="s">
        <v>432</v>
      </c>
      <c r="Q428" s="38"/>
    </row>
    <row r="429" spans="1:17" hidden="1" x14ac:dyDescent="0.25">
      <c r="A429">
        <v>1</v>
      </c>
      <c r="B429" t="s">
        <v>101</v>
      </c>
      <c r="C429" s="37">
        <f>$D$458</f>
        <v>55</v>
      </c>
      <c r="N429" s="38"/>
    </row>
    <row r="430" spans="1:17" hidden="1" x14ac:dyDescent="0.25">
      <c r="A430">
        <v>2</v>
      </c>
      <c r="B430" t="s">
        <v>329</v>
      </c>
      <c r="C430" s="37">
        <f t="shared" ref="C430:C456" si="13">$D$458</f>
        <v>55</v>
      </c>
      <c r="G430" s="40"/>
      <c r="N430" s="38"/>
    </row>
    <row r="431" spans="1:17" hidden="1" x14ac:dyDescent="0.25">
      <c r="A431">
        <v>3</v>
      </c>
      <c r="B431" t="s">
        <v>330</v>
      </c>
      <c r="C431" s="37">
        <f t="shared" si="13"/>
        <v>55</v>
      </c>
      <c r="G431" s="40"/>
      <c r="N431" s="38"/>
    </row>
    <row r="432" spans="1:17" hidden="1" x14ac:dyDescent="0.25">
      <c r="A432">
        <v>4</v>
      </c>
      <c r="B432" t="s">
        <v>440</v>
      </c>
      <c r="C432" s="37">
        <f t="shared" si="13"/>
        <v>55</v>
      </c>
      <c r="G432" s="40"/>
      <c r="N432" s="38"/>
    </row>
    <row r="433" spans="1:14" hidden="1" x14ac:dyDescent="0.25">
      <c r="A433">
        <v>5</v>
      </c>
      <c r="B433" t="s">
        <v>190</v>
      </c>
      <c r="C433" s="37">
        <f t="shared" si="13"/>
        <v>55</v>
      </c>
      <c r="G433" s="40"/>
      <c r="N433" s="38"/>
    </row>
    <row r="434" spans="1:14" hidden="1" x14ac:dyDescent="0.25">
      <c r="A434">
        <v>6</v>
      </c>
      <c r="B434" t="s">
        <v>361</v>
      </c>
      <c r="C434" s="37">
        <f t="shared" si="13"/>
        <v>55</v>
      </c>
      <c r="G434" s="40"/>
      <c r="N434" s="38"/>
    </row>
    <row r="435" spans="1:14" hidden="1" x14ac:dyDescent="0.25">
      <c r="A435">
        <v>7</v>
      </c>
      <c r="B435" t="s">
        <v>442</v>
      </c>
      <c r="C435" s="37"/>
      <c r="G435" s="40"/>
      <c r="N435" s="38"/>
    </row>
    <row r="436" spans="1:14" hidden="1" x14ac:dyDescent="0.25">
      <c r="A436">
        <v>8</v>
      </c>
      <c r="B436" t="s">
        <v>181</v>
      </c>
      <c r="C436" s="37">
        <f t="shared" si="13"/>
        <v>55</v>
      </c>
      <c r="G436" s="40"/>
      <c r="N436" s="38"/>
    </row>
    <row r="437" spans="1:14" hidden="1" x14ac:dyDescent="0.25">
      <c r="A437">
        <v>9</v>
      </c>
      <c r="B437" t="s">
        <v>232</v>
      </c>
      <c r="C437" s="37">
        <f t="shared" si="13"/>
        <v>55</v>
      </c>
      <c r="G437" s="40"/>
      <c r="N437" s="38"/>
    </row>
    <row r="438" spans="1:14" hidden="1" x14ac:dyDescent="0.25">
      <c r="A438">
        <v>10</v>
      </c>
      <c r="B438" t="s">
        <v>104</v>
      </c>
      <c r="C438" s="37">
        <f t="shared" si="13"/>
        <v>55</v>
      </c>
      <c r="G438" s="40"/>
      <c r="N438" s="38"/>
    </row>
    <row r="439" spans="1:14" hidden="1" x14ac:dyDescent="0.25">
      <c r="A439">
        <v>11</v>
      </c>
      <c r="B439" t="s">
        <v>285</v>
      </c>
      <c r="C439" s="37"/>
      <c r="G439" s="40"/>
      <c r="N439" s="38"/>
    </row>
    <row r="440" spans="1:14" hidden="1" x14ac:dyDescent="0.25">
      <c r="A440">
        <v>12</v>
      </c>
      <c r="B440" t="s">
        <v>233</v>
      </c>
      <c r="C440" s="37">
        <f t="shared" si="13"/>
        <v>55</v>
      </c>
      <c r="G440" s="40"/>
      <c r="N440" s="38"/>
    </row>
    <row r="441" spans="1:14" hidden="1" x14ac:dyDescent="0.25">
      <c r="A441">
        <v>13</v>
      </c>
      <c r="B441" t="s">
        <v>98</v>
      </c>
      <c r="C441" s="37">
        <f t="shared" si="13"/>
        <v>55</v>
      </c>
      <c r="G441" s="40"/>
      <c r="N441" s="38"/>
    </row>
    <row r="442" spans="1:14" hidden="1" x14ac:dyDescent="0.25">
      <c r="A442">
        <v>14</v>
      </c>
      <c r="B442" t="s">
        <v>100</v>
      </c>
      <c r="C442" s="37"/>
      <c r="G442" s="40"/>
      <c r="N442" s="38"/>
    </row>
    <row r="443" spans="1:14" ht="15.75" hidden="1" x14ac:dyDescent="0.25">
      <c r="A443">
        <v>15</v>
      </c>
      <c r="B443" t="s">
        <v>234</v>
      </c>
      <c r="C443" s="37">
        <f t="shared" si="13"/>
        <v>55</v>
      </c>
      <c r="G443" s="41"/>
      <c r="N443" s="38"/>
    </row>
    <row r="444" spans="1:14" hidden="1" x14ac:dyDescent="0.25">
      <c r="A444">
        <v>16</v>
      </c>
      <c r="B444" t="s">
        <v>443</v>
      </c>
      <c r="C444" s="37">
        <f t="shared" si="13"/>
        <v>55</v>
      </c>
      <c r="G444" s="40"/>
      <c r="N444" s="38"/>
    </row>
    <row r="445" spans="1:14" hidden="1" x14ac:dyDescent="0.25">
      <c r="A445">
        <v>17</v>
      </c>
      <c r="B445" t="s">
        <v>444</v>
      </c>
      <c r="C445" s="37">
        <f t="shared" si="13"/>
        <v>55</v>
      </c>
      <c r="G445" s="40"/>
      <c r="N445" s="38"/>
    </row>
    <row r="446" spans="1:14" hidden="1" x14ac:dyDescent="0.25">
      <c r="A446">
        <v>18</v>
      </c>
      <c r="B446" t="s">
        <v>236</v>
      </c>
      <c r="C446" s="37">
        <f t="shared" si="13"/>
        <v>55</v>
      </c>
      <c r="F446" s="28"/>
      <c r="G446" s="40"/>
      <c r="N446" s="38"/>
    </row>
    <row r="447" spans="1:14" hidden="1" x14ac:dyDescent="0.25">
      <c r="A447">
        <v>19</v>
      </c>
      <c r="B447" t="s">
        <v>237</v>
      </c>
      <c r="C447" s="37">
        <f t="shared" si="13"/>
        <v>55</v>
      </c>
      <c r="G447" s="40"/>
      <c r="N447" s="38"/>
    </row>
    <row r="448" spans="1:14" hidden="1" x14ac:dyDescent="0.25">
      <c r="A448">
        <v>20</v>
      </c>
      <c r="B448" t="s">
        <v>191</v>
      </c>
      <c r="C448" s="37">
        <f t="shared" si="13"/>
        <v>55</v>
      </c>
      <c r="N448" s="38"/>
    </row>
    <row r="449" spans="1:17" hidden="1" x14ac:dyDescent="0.25">
      <c r="A449">
        <v>21</v>
      </c>
      <c r="B449" t="s">
        <v>102</v>
      </c>
      <c r="C449" s="37">
        <f t="shared" si="13"/>
        <v>55</v>
      </c>
      <c r="N449" s="38"/>
    </row>
    <row r="450" spans="1:17" hidden="1" x14ac:dyDescent="0.25">
      <c r="A450">
        <v>22</v>
      </c>
      <c r="B450" t="s">
        <v>239</v>
      </c>
      <c r="C450" s="37">
        <f t="shared" si="13"/>
        <v>55</v>
      </c>
      <c r="N450" s="38"/>
    </row>
    <row r="451" spans="1:17" hidden="1" x14ac:dyDescent="0.25">
      <c r="A451">
        <v>23</v>
      </c>
      <c r="B451" t="s">
        <v>110</v>
      </c>
      <c r="C451" s="37">
        <f t="shared" si="13"/>
        <v>55</v>
      </c>
      <c r="D451" s="19" t="s">
        <v>371</v>
      </c>
      <c r="F451" s="28"/>
      <c r="N451" s="38"/>
    </row>
    <row r="452" spans="1:17" hidden="1" x14ac:dyDescent="0.25">
      <c r="A452">
        <v>24</v>
      </c>
      <c r="B452" t="s">
        <v>111</v>
      </c>
      <c r="C452" s="37">
        <f t="shared" si="13"/>
        <v>55</v>
      </c>
      <c r="D452">
        <v>1375</v>
      </c>
      <c r="E452" t="s">
        <v>456</v>
      </c>
      <c r="F452" s="28">
        <v>1</v>
      </c>
      <c r="N452" s="38"/>
    </row>
    <row r="453" spans="1:17" hidden="1" x14ac:dyDescent="0.25">
      <c r="A453">
        <v>25</v>
      </c>
      <c r="B453" t="s">
        <v>240</v>
      </c>
      <c r="C453" s="37">
        <f t="shared" si="13"/>
        <v>55</v>
      </c>
      <c r="F453" s="28">
        <v>2</v>
      </c>
    </row>
    <row r="454" spans="1:17" hidden="1" x14ac:dyDescent="0.25">
      <c r="A454">
        <v>26</v>
      </c>
      <c r="B454" t="s">
        <v>370</v>
      </c>
      <c r="C454" s="37">
        <f t="shared" si="13"/>
        <v>55</v>
      </c>
      <c r="F454" s="28">
        <v>3</v>
      </c>
    </row>
    <row r="455" spans="1:17" hidden="1" x14ac:dyDescent="0.25">
      <c r="A455">
        <v>27</v>
      </c>
      <c r="B455" t="s">
        <v>105</v>
      </c>
      <c r="C455" s="37">
        <f t="shared" si="13"/>
        <v>55</v>
      </c>
      <c r="F455" s="28">
        <v>4</v>
      </c>
    </row>
    <row r="456" spans="1:17" hidden="1" x14ac:dyDescent="0.25">
      <c r="A456">
        <v>28</v>
      </c>
      <c r="B456" t="s">
        <v>103</v>
      </c>
      <c r="C456" s="37">
        <f t="shared" si="13"/>
        <v>55</v>
      </c>
      <c r="E456" t="s">
        <v>380</v>
      </c>
    </row>
    <row r="457" spans="1:17" hidden="1" x14ac:dyDescent="0.25">
      <c r="C457" s="37">
        <f>SUM(C429:C456)</f>
        <v>1375</v>
      </c>
      <c r="D457" s="35">
        <f>SUM(D452:D456)</f>
        <v>1375</v>
      </c>
      <c r="E457" s="39">
        <f>IF(C457&gt;0,D457/C458,0)</f>
        <v>55</v>
      </c>
    </row>
    <row r="458" spans="1:17" hidden="1" x14ac:dyDescent="0.25">
      <c r="B458" t="s">
        <v>496</v>
      </c>
      <c r="C458">
        <f>COUNTIF(C427:C456,"&gt;0")</f>
        <v>25</v>
      </c>
      <c r="D458">
        <f>D457/E458</f>
        <v>55</v>
      </c>
      <c r="E458">
        <v>25</v>
      </c>
      <c r="F458" t="s">
        <v>513</v>
      </c>
    </row>
    <row r="459" spans="1:17" hidden="1" x14ac:dyDescent="0.25"/>
    <row r="460" spans="1:17" hidden="1" x14ac:dyDescent="0.25">
      <c r="B460" t="s">
        <v>512</v>
      </c>
      <c r="D460" s="42">
        <v>44805</v>
      </c>
      <c r="Q460" s="38"/>
    </row>
    <row r="461" spans="1:17" hidden="1" x14ac:dyDescent="0.25">
      <c r="B461" t="s">
        <v>432</v>
      </c>
      <c r="Q461" s="38"/>
    </row>
    <row r="462" spans="1:17" hidden="1" x14ac:dyDescent="0.25">
      <c r="A462">
        <v>1</v>
      </c>
      <c r="B462" t="s">
        <v>101</v>
      </c>
      <c r="C462" s="37">
        <f>$D$491</f>
        <v>1278.4541666666667</v>
      </c>
      <c r="N462" s="38"/>
    </row>
    <row r="463" spans="1:17" hidden="1" x14ac:dyDescent="0.25">
      <c r="A463">
        <v>2</v>
      </c>
      <c r="B463" t="s">
        <v>329</v>
      </c>
      <c r="C463" s="37"/>
      <c r="G463" s="40"/>
      <c r="N463" s="38"/>
    </row>
    <row r="464" spans="1:17" hidden="1" x14ac:dyDescent="0.25">
      <c r="A464">
        <v>3</v>
      </c>
      <c r="B464" t="s">
        <v>330</v>
      </c>
      <c r="C464" s="37">
        <f t="shared" ref="C464:C489" si="14">$D$491</f>
        <v>1278.4541666666667</v>
      </c>
      <c r="G464" s="40"/>
      <c r="N464" s="38"/>
    </row>
    <row r="465" spans="1:14" hidden="1" x14ac:dyDescent="0.25">
      <c r="A465">
        <v>4</v>
      </c>
      <c r="B465" t="s">
        <v>440</v>
      </c>
      <c r="C465" s="37">
        <f t="shared" si="14"/>
        <v>1278.4541666666667</v>
      </c>
      <c r="G465" s="40"/>
      <c r="N465" s="38"/>
    </row>
    <row r="466" spans="1:14" hidden="1" x14ac:dyDescent="0.25">
      <c r="A466">
        <v>5</v>
      </c>
      <c r="B466" t="s">
        <v>190</v>
      </c>
      <c r="C466" s="37">
        <f t="shared" si="14"/>
        <v>1278.4541666666667</v>
      </c>
      <c r="G466" s="40"/>
      <c r="N466" s="38"/>
    </row>
    <row r="467" spans="1:14" hidden="1" x14ac:dyDescent="0.25">
      <c r="A467">
        <v>6</v>
      </c>
      <c r="B467" t="s">
        <v>361</v>
      </c>
      <c r="C467" s="37"/>
      <c r="G467" s="40"/>
      <c r="N467" s="38"/>
    </row>
    <row r="468" spans="1:14" hidden="1" x14ac:dyDescent="0.25">
      <c r="A468">
        <v>7</v>
      </c>
      <c r="B468" t="s">
        <v>442</v>
      </c>
      <c r="C468" s="37">
        <f t="shared" si="14"/>
        <v>1278.4541666666667</v>
      </c>
      <c r="G468" s="40"/>
      <c r="N468" s="38"/>
    </row>
    <row r="469" spans="1:14" hidden="1" x14ac:dyDescent="0.25">
      <c r="A469">
        <v>8</v>
      </c>
      <c r="B469" t="s">
        <v>181</v>
      </c>
      <c r="C469" s="37">
        <f t="shared" si="14"/>
        <v>1278.4541666666667</v>
      </c>
      <c r="G469" s="40"/>
      <c r="N469" s="38"/>
    </row>
    <row r="470" spans="1:14" hidden="1" x14ac:dyDescent="0.25">
      <c r="A470">
        <v>9</v>
      </c>
      <c r="B470" t="s">
        <v>232</v>
      </c>
      <c r="C470" s="37">
        <f t="shared" si="14"/>
        <v>1278.4541666666667</v>
      </c>
      <c r="G470" s="40"/>
      <c r="N470" s="38"/>
    </row>
    <row r="471" spans="1:14" hidden="1" x14ac:dyDescent="0.25">
      <c r="A471">
        <v>10</v>
      </c>
      <c r="B471" t="s">
        <v>104</v>
      </c>
      <c r="C471" s="37">
        <f t="shared" si="14"/>
        <v>1278.4541666666667</v>
      </c>
      <c r="G471" s="40"/>
      <c r="N471" s="38"/>
    </row>
    <row r="472" spans="1:14" hidden="1" x14ac:dyDescent="0.25">
      <c r="A472">
        <v>11</v>
      </c>
      <c r="B472" t="s">
        <v>285</v>
      </c>
      <c r="C472" s="37"/>
      <c r="G472" s="40"/>
      <c r="N472" s="38"/>
    </row>
    <row r="473" spans="1:14" hidden="1" x14ac:dyDescent="0.25">
      <c r="A473">
        <v>12</v>
      </c>
      <c r="B473" t="s">
        <v>233</v>
      </c>
      <c r="C473" s="37">
        <f t="shared" si="14"/>
        <v>1278.4541666666667</v>
      </c>
      <c r="G473" s="40"/>
      <c r="N473" s="38"/>
    </row>
    <row r="474" spans="1:14" hidden="1" x14ac:dyDescent="0.25">
      <c r="A474">
        <v>13</v>
      </c>
      <c r="B474" t="s">
        <v>98</v>
      </c>
      <c r="C474" s="37">
        <f t="shared" si="14"/>
        <v>1278.4541666666667</v>
      </c>
      <c r="G474" s="40"/>
      <c r="N474" s="38"/>
    </row>
    <row r="475" spans="1:14" hidden="1" x14ac:dyDescent="0.25">
      <c r="A475">
        <v>14</v>
      </c>
      <c r="B475" t="s">
        <v>100</v>
      </c>
      <c r="C475" s="37"/>
      <c r="G475" s="40"/>
      <c r="N475" s="38"/>
    </row>
    <row r="476" spans="1:14" ht="15.75" hidden="1" x14ac:dyDescent="0.25">
      <c r="A476">
        <v>15</v>
      </c>
      <c r="B476" t="s">
        <v>234</v>
      </c>
      <c r="C476" s="37">
        <f t="shared" si="14"/>
        <v>1278.4541666666667</v>
      </c>
      <c r="G476" s="41"/>
      <c r="N476" s="38"/>
    </row>
    <row r="477" spans="1:14" hidden="1" x14ac:dyDescent="0.25">
      <c r="A477">
        <v>16</v>
      </c>
      <c r="B477" t="s">
        <v>443</v>
      </c>
      <c r="C477" s="37">
        <f t="shared" si="14"/>
        <v>1278.4541666666667</v>
      </c>
      <c r="G477" s="40"/>
      <c r="N477" s="38"/>
    </row>
    <row r="478" spans="1:14" hidden="1" x14ac:dyDescent="0.25">
      <c r="A478">
        <v>17</v>
      </c>
      <c r="B478" t="s">
        <v>444</v>
      </c>
      <c r="C478" s="37">
        <f t="shared" si="14"/>
        <v>1278.4541666666667</v>
      </c>
      <c r="G478" s="40"/>
      <c r="N478" s="38"/>
    </row>
    <row r="479" spans="1:14" hidden="1" x14ac:dyDescent="0.25">
      <c r="A479">
        <v>18</v>
      </c>
      <c r="B479" t="s">
        <v>236</v>
      </c>
      <c r="C479" s="37">
        <f t="shared" si="14"/>
        <v>1278.4541666666667</v>
      </c>
      <c r="F479" s="28"/>
      <c r="G479" s="40"/>
      <c r="N479" s="38"/>
    </row>
    <row r="480" spans="1:14" hidden="1" x14ac:dyDescent="0.25">
      <c r="A480">
        <v>19</v>
      </c>
      <c r="B480" t="s">
        <v>237</v>
      </c>
      <c r="C480" s="37">
        <f t="shared" si="14"/>
        <v>1278.4541666666667</v>
      </c>
      <c r="D480" s="19" t="s">
        <v>371</v>
      </c>
      <c r="F480" s="28"/>
      <c r="G480" s="40"/>
      <c r="N480" s="38"/>
    </row>
    <row r="481" spans="1:17" hidden="1" x14ac:dyDescent="0.25">
      <c r="A481">
        <v>20</v>
      </c>
      <c r="B481" t="s">
        <v>191</v>
      </c>
      <c r="C481" s="37">
        <f t="shared" si="14"/>
        <v>1278.4541666666667</v>
      </c>
      <c r="D481">
        <v>2700</v>
      </c>
      <c r="E481" t="s">
        <v>456</v>
      </c>
      <c r="F481" s="28">
        <v>1</v>
      </c>
      <c r="N481" s="38"/>
    </row>
    <row r="482" spans="1:17" hidden="1" x14ac:dyDescent="0.25">
      <c r="A482">
        <v>21</v>
      </c>
      <c r="B482" t="s">
        <v>102</v>
      </c>
      <c r="C482" s="37">
        <f t="shared" si="14"/>
        <v>1278.4541666666667</v>
      </c>
      <c r="D482">
        <v>2700</v>
      </c>
      <c r="E482" t="s">
        <v>456</v>
      </c>
      <c r="F482" s="28">
        <v>2</v>
      </c>
      <c r="N482" s="38"/>
    </row>
    <row r="483" spans="1:17" hidden="1" x14ac:dyDescent="0.25">
      <c r="A483">
        <v>22</v>
      </c>
      <c r="B483" t="s">
        <v>239</v>
      </c>
      <c r="C483" s="37">
        <f t="shared" si="14"/>
        <v>1278.4541666666667</v>
      </c>
      <c r="D483">
        <v>10200</v>
      </c>
      <c r="E483" t="s">
        <v>456</v>
      </c>
      <c r="F483" s="28">
        <v>3</v>
      </c>
      <c r="N483" s="38"/>
    </row>
    <row r="484" spans="1:17" hidden="1" x14ac:dyDescent="0.25">
      <c r="A484">
        <v>23</v>
      </c>
      <c r="B484" t="s">
        <v>110</v>
      </c>
      <c r="C484" s="37">
        <f t="shared" si="14"/>
        <v>1278.4541666666667</v>
      </c>
      <c r="D484">
        <v>10200</v>
      </c>
      <c r="E484" t="s">
        <v>456</v>
      </c>
      <c r="F484" s="28">
        <v>4</v>
      </c>
      <c r="N484" s="38"/>
    </row>
    <row r="485" spans="1:17" hidden="1" x14ac:dyDescent="0.25">
      <c r="A485">
        <v>24</v>
      </c>
      <c r="B485" t="s">
        <v>111</v>
      </c>
      <c r="C485" s="37">
        <f t="shared" si="14"/>
        <v>1278.4541666666667</v>
      </c>
      <c r="D485">
        <v>1700</v>
      </c>
      <c r="E485" t="s">
        <v>456</v>
      </c>
      <c r="F485" s="28">
        <v>5</v>
      </c>
      <c r="N485" s="38"/>
    </row>
    <row r="486" spans="1:17" hidden="1" x14ac:dyDescent="0.25">
      <c r="A486">
        <v>25</v>
      </c>
      <c r="B486" t="s">
        <v>240</v>
      </c>
      <c r="C486" s="37">
        <f t="shared" si="14"/>
        <v>1278.4541666666667</v>
      </c>
      <c r="D486">
        <v>1700</v>
      </c>
      <c r="E486" t="s">
        <v>456</v>
      </c>
      <c r="F486" s="28">
        <v>6</v>
      </c>
    </row>
    <row r="487" spans="1:17" hidden="1" x14ac:dyDescent="0.25">
      <c r="A487">
        <v>26</v>
      </c>
      <c r="B487" t="s">
        <v>370</v>
      </c>
      <c r="C487" s="37">
        <f t="shared" si="14"/>
        <v>1278.4541666666667</v>
      </c>
      <c r="D487">
        <v>1028</v>
      </c>
      <c r="E487" t="s">
        <v>522</v>
      </c>
      <c r="F487" s="28">
        <v>7</v>
      </c>
    </row>
    <row r="488" spans="1:17" hidden="1" x14ac:dyDescent="0.25">
      <c r="A488">
        <v>27</v>
      </c>
      <c r="B488" t="s">
        <v>105</v>
      </c>
      <c r="C488" s="37">
        <f t="shared" si="14"/>
        <v>1278.4541666666667</v>
      </c>
      <c r="D488">
        <v>454.9</v>
      </c>
      <c r="E488" t="s">
        <v>523</v>
      </c>
      <c r="F488" s="28">
        <v>8</v>
      </c>
    </row>
    <row r="489" spans="1:17" hidden="1" x14ac:dyDescent="0.25">
      <c r="A489">
        <v>28</v>
      </c>
      <c r="B489" t="s">
        <v>103</v>
      </c>
      <c r="C489" s="37">
        <f t="shared" si="14"/>
        <v>1278.4541666666667</v>
      </c>
      <c r="E489" t="s">
        <v>380</v>
      </c>
    </row>
    <row r="490" spans="1:17" hidden="1" x14ac:dyDescent="0.25">
      <c r="C490" s="37">
        <f>SUM(C462:C489)</f>
        <v>30682.899999999998</v>
      </c>
      <c r="D490" s="35">
        <f>SUM(D481:D489)</f>
        <v>30682.9</v>
      </c>
      <c r="E490" s="39">
        <f>IF(C490&gt;0,D490/C491,0)</f>
        <v>1278.4541666666667</v>
      </c>
    </row>
    <row r="491" spans="1:17" hidden="1" x14ac:dyDescent="0.25">
      <c r="B491" t="s">
        <v>496</v>
      </c>
      <c r="C491">
        <f>COUNTIF(C460:C489,"&gt;0")</f>
        <v>24</v>
      </c>
      <c r="D491">
        <f>D490/E491</f>
        <v>1278.4541666666667</v>
      </c>
      <c r="E491">
        <v>24</v>
      </c>
      <c r="F491" t="s">
        <v>513</v>
      </c>
    </row>
    <row r="492" spans="1:17" hidden="1" x14ac:dyDescent="0.25"/>
    <row r="493" spans="1:17" hidden="1" x14ac:dyDescent="0.25"/>
    <row r="494" spans="1:17" hidden="1" x14ac:dyDescent="0.25">
      <c r="B494" t="s">
        <v>537</v>
      </c>
      <c r="D494" s="42">
        <v>44930</v>
      </c>
      <c r="Q494" s="38"/>
    </row>
    <row r="495" spans="1:17" hidden="1" x14ac:dyDescent="0.25">
      <c r="B495" t="s">
        <v>432</v>
      </c>
      <c r="Q495" s="38"/>
    </row>
    <row r="496" spans="1:17" hidden="1" x14ac:dyDescent="0.25">
      <c r="A496">
        <v>1</v>
      </c>
      <c r="B496" t="s">
        <v>101</v>
      </c>
      <c r="C496" s="37">
        <f>$D$527</f>
        <v>2715.1153846153848</v>
      </c>
      <c r="N496" s="38"/>
    </row>
    <row r="497" spans="1:14" hidden="1" x14ac:dyDescent="0.25">
      <c r="A497">
        <v>2</v>
      </c>
      <c r="B497" t="s">
        <v>329</v>
      </c>
      <c r="C497" s="37">
        <f>$D$527</f>
        <v>2715.1153846153848</v>
      </c>
      <c r="G497" s="40"/>
      <c r="N497" s="38"/>
    </row>
    <row r="498" spans="1:14" hidden="1" x14ac:dyDescent="0.25">
      <c r="A498">
        <v>3</v>
      </c>
      <c r="B498" t="s">
        <v>330</v>
      </c>
      <c r="C498" s="37">
        <f>$D$527</f>
        <v>2715.1153846153848</v>
      </c>
      <c r="G498" s="40"/>
      <c r="N498" s="38"/>
    </row>
    <row r="499" spans="1:14" hidden="1" x14ac:dyDescent="0.25">
      <c r="A499">
        <v>4</v>
      </c>
      <c r="B499" t="s">
        <v>440</v>
      </c>
      <c r="C499" s="37"/>
      <c r="G499" s="40"/>
      <c r="N499" s="38"/>
    </row>
    <row r="500" spans="1:14" hidden="1" x14ac:dyDescent="0.25">
      <c r="A500">
        <v>5</v>
      </c>
      <c r="B500" t="s">
        <v>190</v>
      </c>
      <c r="C500" s="37">
        <f>$D$527</f>
        <v>2715.1153846153848</v>
      </c>
      <c r="G500" s="40"/>
      <c r="N500" s="38"/>
    </row>
    <row r="501" spans="1:14" hidden="1" x14ac:dyDescent="0.25">
      <c r="A501">
        <v>6</v>
      </c>
      <c r="B501" t="s">
        <v>361</v>
      </c>
      <c r="C501" s="37"/>
      <c r="G501" s="40"/>
      <c r="N501" s="38"/>
    </row>
    <row r="502" spans="1:14" hidden="1" x14ac:dyDescent="0.25">
      <c r="A502">
        <v>7</v>
      </c>
      <c r="B502" t="s">
        <v>210</v>
      </c>
      <c r="C502" s="37">
        <f>$D$527</f>
        <v>2715.1153846153848</v>
      </c>
      <c r="G502" s="40"/>
      <c r="N502" s="38"/>
    </row>
    <row r="503" spans="1:14" hidden="1" x14ac:dyDescent="0.25">
      <c r="A503">
        <v>8</v>
      </c>
      <c r="B503" t="s">
        <v>533</v>
      </c>
      <c r="C503" s="37"/>
      <c r="G503" s="40"/>
      <c r="N503" s="38"/>
    </row>
    <row r="504" spans="1:14" hidden="1" x14ac:dyDescent="0.25">
      <c r="A504">
        <v>9</v>
      </c>
      <c r="B504" t="s">
        <v>181</v>
      </c>
      <c r="C504" s="37">
        <f>$D$527</f>
        <v>2715.1153846153848</v>
      </c>
      <c r="G504" s="40"/>
      <c r="N504" s="38"/>
    </row>
    <row r="505" spans="1:14" hidden="1" x14ac:dyDescent="0.25">
      <c r="A505">
        <v>10</v>
      </c>
      <c r="B505" t="s">
        <v>232</v>
      </c>
      <c r="C505" s="37">
        <f>$D$527</f>
        <v>2715.1153846153848</v>
      </c>
      <c r="G505" s="40"/>
      <c r="N505" s="38"/>
    </row>
    <row r="506" spans="1:14" hidden="1" x14ac:dyDescent="0.25">
      <c r="A506">
        <v>11</v>
      </c>
      <c r="B506" t="s">
        <v>104</v>
      </c>
      <c r="C506" s="37">
        <f>$D$527</f>
        <v>2715.1153846153848</v>
      </c>
      <c r="G506" s="40"/>
      <c r="N506" s="38"/>
    </row>
    <row r="507" spans="1:14" hidden="1" x14ac:dyDescent="0.25">
      <c r="A507">
        <v>12</v>
      </c>
      <c r="B507" t="s">
        <v>285</v>
      </c>
      <c r="C507" s="37"/>
      <c r="G507" s="40"/>
      <c r="N507" s="38"/>
    </row>
    <row r="508" spans="1:14" hidden="1" x14ac:dyDescent="0.25">
      <c r="A508">
        <v>13</v>
      </c>
      <c r="B508" t="s">
        <v>233</v>
      </c>
      <c r="C508" s="37">
        <f>$D$527</f>
        <v>2715.1153846153848</v>
      </c>
      <c r="G508" s="40"/>
      <c r="N508" s="38"/>
    </row>
    <row r="509" spans="1:14" hidden="1" x14ac:dyDescent="0.25">
      <c r="A509">
        <v>14</v>
      </c>
      <c r="B509" t="s">
        <v>98</v>
      </c>
      <c r="C509" s="37">
        <f>$D$527</f>
        <v>2715.1153846153848</v>
      </c>
      <c r="G509" s="40"/>
      <c r="N509" s="38"/>
    </row>
    <row r="510" spans="1:14" hidden="1" x14ac:dyDescent="0.25">
      <c r="A510">
        <v>15</v>
      </c>
      <c r="B510" t="s">
        <v>100</v>
      </c>
      <c r="C510" s="37">
        <f>$D$527</f>
        <v>2715.1153846153848</v>
      </c>
      <c r="G510" s="40"/>
      <c r="N510" s="38"/>
    </row>
    <row r="511" spans="1:14" hidden="1" x14ac:dyDescent="0.25">
      <c r="A511">
        <v>16</v>
      </c>
      <c r="B511" t="s">
        <v>545</v>
      </c>
      <c r="C511" s="37">
        <f>$D$527</f>
        <v>2715.1153846153848</v>
      </c>
      <c r="G511" s="40"/>
      <c r="N511" s="38"/>
    </row>
    <row r="512" spans="1:14" ht="15.75" hidden="1" x14ac:dyDescent="0.25">
      <c r="A512">
        <v>17</v>
      </c>
      <c r="B512" t="s">
        <v>234</v>
      </c>
      <c r="C512" s="37">
        <f t="shared" ref="C512:C525" si="15">$D$527</f>
        <v>2715.1153846153848</v>
      </c>
      <c r="G512" s="41"/>
      <c r="N512" s="38"/>
    </row>
    <row r="513" spans="1:14" hidden="1" x14ac:dyDescent="0.25">
      <c r="A513">
        <v>18</v>
      </c>
      <c r="B513" t="s">
        <v>443</v>
      </c>
      <c r="C513" s="37">
        <f t="shared" si="15"/>
        <v>2715.1153846153848</v>
      </c>
      <c r="G513" s="40"/>
      <c r="N513" s="38"/>
    </row>
    <row r="514" spans="1:14" hidden="1" x14ac:dyDescent="0.25">
      <c r="A514">
        <v>19</v>
      </c>
      <c r="B514" t="s">
        <v>444</v>
      </c>
      <c r="C514" s="37">
        <f t="shared" si="15"/>
        <v>2715.1153846153848</v>
      </c>
      <c r="G514" s="40"/>
      <c r="N514" s="38"/>
    </row>
    <row r="515" spans="1:14" hidden="1" x14ac:dyDescent="0.25">
      <c r="A515">
        <v>20</v>
      </c>
      <c r="B515" t="s">
        <v>236</v>
      </c>
      <c r="C515" s="37">
        <f t="shared" si="15"/>
        <v>2715.1153846153848</v>
      </c>
      <c r="F515" s="28"/>
      <c r="G515" s="40"/>
      <c r="N515" s="38"/>
    </row>
    <row r="516" spans="1:14" hidden="1" x14ac:dyDescent="0.25">
      <c r="A516">
        <v>21</v>
      </c>
      <c r="B516" t="s">
        <v>237</v>
      </c>
      <c r="C516" s="37">
        <f t="shared" si="15"/>
        <v>2715.1153846153848</v>
      </c>
      <c r="D516" s="19" t="s">
        <v>371</v>
      </c>
      <c r="F516" s="28"/>
      <c r="G516" s="40"/>
      <c r="N516" s="38"/>
    </row>
    <row r="517" spans="1:14" hidden="1" x14ac:dyDescent="0.25">
      <c r="A517">
        <v>22</v>
      </c>
      <c r="B517" t="s">
        <v>191</v>
      </c>
      <c r="C517" s="37">
        <f t="shared" si="15"/>
        <v>2715.1153846153848</v>
      </c>
      <c r="D517">
        <v>46240</v>
      </c>
      <c r="E517" t="s">
        <v>456</v>
      </c>
      <c r="F517" s="28">
        <v>1</v>
      </c>
      <c r="N517" s="38"/>
    </row>
    <row r="518" spans="1:14" hidden="1" x14ac:dyDescent="0.25">
      <c r="A518">
        <v>23</v>
      </c>
      <c r="B518" t="s">
        <v>102</v>
      </c>
      <c r="C518" s="37">
        <f t="shared" si="15"/>
        <v>2715.1153846153848</v>
      </c>
      <c r="D518">
        <v>14337</v>
      </c>
      <c r="E518" t="s">
        <v>544</v>
      </c>
      <c r="F518" s="28">
        <v>2</v>
      </c>
      <c r="N518" s="38"/>
    </row>
    <row r="519" spans="1:14" hidden="1" x14ac:dyDescent="0.25">
      <c r="A519">
        <v>24</v>
      </c>
      <c r="B519" t="s">
        <v>239</v>
      </c>
      <c r="C519" s="37">
        <f t="shared" si="15"/>
        <v>2715.1153846153848</v>
      </c>
      <c r="D519">
        <v>6396</v>
      </c>
      <c r="E519" t="s">
        <v>456</v>
      </c>
      <c r="F519" s="28">
        <v>3</v>
      </c>
      <c r="N519" s="38"/>
    </row>
    <row r="520" spans="1:14" hidden="1" x14ac:dyDescent="0.25">
      <c r="A520">
        <v>25</v>
      </c>
      <c r="B520" t="s">
        <v>110</v>
      </c>
      <c r="C520" s="37">
        <f t="shared" si="15"/>
        <v>2715.1153846153848</v>
      </c>
      <c r="D520">
        <v>1300</v>
      </c>
      <c r="E520" t="s">
        <v>456</v>
      </c>
      <c r="F520" s="28">
        <v>4</v>
      </c>
      <c r="N520" s="38"/>
    </row>
    <row r="521" spans="1:14" hidden="1" x14ac:dyDescent="0.25">
      <c r="A521">
        <v>26</v>
      </c>
      <c r="B521" t="s">
        <v>111</v>
      </c>
      <c r="C521" s="37">
        <f t="shared" si="15"/>
        <v>2715.1153846153848</v>
      </c>
      <c r="D521">
        <v>1000</v>
      </c>
      <c r="E521" t="s">
        <v>559</v>
      </c>
      <c r="F521" s="28">
        <v>5</v>
      </c>
      <c r="N521" s="38"/>
    </row>
    <row r="522" spans="1:14" hidden="1" x14ac:dyDescent="0.25">
      <c r="A522">
        <v>27</v>
      </c>
      <c r="B522" t="s">
        <v>240</v>
      </c>
      <c r="C522" s="37">
        <f t="shared" si="15"/>
        <v>2715.1153846153848</v>
      </c>
      <c r="D522">
        <v>1320</v>
      </c>
      <c r="E522" t="s">
        <v>560</v>
      </c>
      <c r="F522" s="28">
        <v>6</v>
      </c>
    </row>
    <row r="523" spans="1:14" hidden="1" x14ac:dyDescent="0.25">
      <c r="A523">
        <v>28</v>
      </c>
      <c r="B523" t="s">
        <v>370</v>
      </c>
      <c r="C523" s="37">
        <f t="shared" si="15"/>
        <v>2715.1153846153848</v>
      </c>
      <c r="E523" t="s">
        <v>522</v>
      </c>
      <c r="F523" s="28">
        <v>7</v>
      </c>
    </row>
    <row r="524" spans="1:14" hidden="1" x14ac:dyDescent="0.25">
      <c r="A524">
        <v>29</v>
      </c>
      <c r="B524" t="s">
        <v>105</v>
      </c>
      <c r="C524" s="37">
        <f t="shared" si="15"/>
        <v>2715.1153846153848</v>
      </c>
      <c r="E524" t="s">
        <v>523</v>
      </c>
      <c r="F524" s="28">
        <v>8</v>
      </c>
    </row>
    <row r="525" spans="1:14" hidden="1" x14ac:dyDescent="0.25">
      <c r="A525">
        <v>30</v>
      </c>
      <c r="B525" t="s">
        <v>103</v>
      </c>
      <c r="C525" s="37">
        <f t="shared" si="15"/>
        <v>2715.1153846153848</v>
      </c>
      <c r="E525" t="s">
        <v>380</v>
      </c>
    </row>
    <row r="526" spans="1:14" hidden="1" x14ac:dyDescent="0.25">
      <c r="C526" s="37">
        <f>SUM(C496:C525)</f>
        <v>70592.999999999985</v>
      </c>
      <c r="D526" s="35">
        <f>SUM(D517:D525)</f>
        <v>70593</v>
      </c>
      <c r="E526" s="39">
        <f>IF(C526&gt;0,D526/C527,0)</f>
        <v>2715.1153846153848</v>
      </c>
    </row>
    <row r="527" spans="1:14" hidden="1" x14ac:dyDescent="0.25">
      <c r="B527" t="s">
        <v>496</v>
      </c>
      <c r="C527">
        <f>COUNTIF(C494:C525,"&gt;0")</f>
        <v>26</v>
      </c>
      <c r="D527">
        <f>D526/E527</f>
        <v>2715.1153846153848</v>
      </c>
      <c r="E527">
        <v>26</v>
      </c>
      <c r="F527" t="s">
        <v>513</v>
      </c>
    </row>
    <row r="528" spans="1:14" hidden="1" x14ac:dyDescent="0.25"/>
    <row r="529" spans="1:17" hidden="1" x14ac:dyDescent="0.25"/>
    <row r="530" spans="1:17" hidden="1" x14ac:dyDescent="0.25">
      <c r="B530" t="s">
        <v>573</v>
      </c>
      <c r="D530" s="42">
        <v>45047</v>
      </c>
      <c r="Q530" s="38"/>
    </row>
    <row r="531" spans="1:17" hidden="1" x14ac:dyDescent="0.25">
      <c r="B531" t="s">
        <v>432</v>
      </c>
      <c r="Q531" s="38"/>
    </row>
    <row r="532" spans="1:17" hidden="1" x14ac:dyDescent="0.25">
      <c r="A532">
        <v>1</v>
      </c>
      <c r="B532" t="s">
        <v>101</v>
      </c>
      <c r="C532" s="37"/>
      <c r="N532" s="38"/>
    </row>
    <row r="533" spans="1:17" hidden="1" x14ac:dyDescent="0.25">
      <c r="A533">
        <v>2</v>
      </c>
      <c r="B533" t="s">
        <v>329</v>
      </c>
      <c r="C533" s="37"/>
      <c r="G533" s="40"/>
      <c r="N533" s="38"/>
    </row>
    <row r="534" spans="1:17" hidden="1" x14ac:dyDescent="0.25">
      <c r="A534">
        <v>3</v>
      </c>
      <c r="B534" t="s">
        <v>330</v>
      </c>
      <c r="C534" s="37">
        <f t="shared" ref="C534:C559" si="16">$D$563</f>
        <v>215</v>
      </c>
      <c r="G534" s="40"/>
      <c r="N534" s="38"/>
    </row>
    <row r="535" spans="1:17" hidden="1" x14ac:dyDescent="0.25">
      <c r="A535">
        <v>4</v>
      </c>
      <c r="B535" t="s">
        <v>440</v>
      </c>
      <c r="C535" s="37"/>
      <c r="G535" s="40"/>
      <c r="N535" s="38"/>
    </row>
    <row r="536" spans="1:17" hidden="1" x14ac:dyDescent="0.25">
      <c r="A536">
        <v>5</v>
      </c>
      <c r="B536" t="s">
        <v>190</v>
      </c>
      <c r="C536" s="37">
        <f t="shared" si="16"/>
        <v>215</v>
      </c>
      <c r="G536" s="40"/>
      <c r="N536" s="38"/>
    </row>
    <row r="537" spans="1:17" hidden="1" x14ac:dyDescent="0.25">
      <c r="A537">
        <v>6</v>
      </c>
      <c r="B537" t="s">
        <v>361</v>
      </c>
      <c r="C537" s="37"/>
      <c r="G537" s="40"/>
      <c r="N537" s="38"/>
    </row>
    <row r="538" spans="1:17" hidden="1" x14ac:dyDescent="0.25">
      <c r="A538">
        <v>7</v>
      </c>
      <c r="B538" t="s">
        <v>210</v>
      </c>
      <c r="C538" s="37">
        <f t="shared" si="16"/>
        <v>215</v>
      </c>
      <c r="G538" s="40"/>
      <c r="N538" s="38"/>
    </row>
    <row r="539" spans="1:17" hidden="1" x14ac:dyDescent="0.25">
      <c r="A539">
        <v>8</v>
      </c>
      <c r="B539" t="s">
        <v>533</v>
      </c>
      <c r="C539" s="37">
        <f t="shared" si="16"/>
        <v>215</v>
      </c>
      <c r="G539" s="40"/>
      <c r="N539" s="38"/>
    </row>
    <row r="540" spans="1:17" hidden="1" x14ac:dyDescent="0.25">
      <c r="A540">
        <v>9</v>
      </c>
      <c r="B540" t="s">
        <v>181</v>
      </c>
      <c r="C540" s="37"/>
      <c r="G540" s="40"/>
      <c r="N540" s="38"/>
    </row>
    <row r="541" spans="1:17" hidden="1" x14ac:dyDescent="0.25">
      <c r="A541">
        <v>10</v>
      </c>
      <c r="B541" t="s">
        <v>232</v>
      </c>
      <c r="C541" s="37"/>
      <c r="G541" s="40"/>
      <c r="N541" s="38"/>
    </row>
    <row r="542" spans="1:17" hidden="1" x14ac:dyDescent="0.25">
      <c r="A542">
        <v>11</v>
      </c>
      <c r="B542" t="s">
        <v>104</v>
      </c>
      <c r="C542" s="37"/>
      <c r="G542" s="40"/>
      <c r="N542" s="38"/>
    </row>
    <row r="543" spans="1:17" hidden="1" x14ac:dyDescent="0.25">
      <c r="A543">
        <v>12</v>
      </c>
      <c r="B543" t="s">
        <v>285</v>
      </c>
      <c r="C543" s="37"/>
      <c r="G543" s="40"/>
      <c r="N543" s="38"/>
    </row>
    <row r="544" spans="1:17" hidden="1" x14ac:dyDescent="0.25">
      <c r="A544">
        <v>13</v>
      </c>
      <c r="B544" t="s">
        <v>233</v>
      </c>
      <c r="C544" s="37"/>
      <c r="G544" s="40"/>
      <c r="N544" s="38"/>
    </row>
    <row r="545" spans="1:14" hidden="1" x14ac:dyDescent="0.25">
      <c r="A545">
        <v>14</v>
      </c>
      <c r="B545" t="s">
        <v>98</v>
      </c>
      <c r="C545" s="37"/>
      <c r="G545" s="40"/>
      <c r="N545" s="38"/>
    </row>
    <row r="546" spans="1:14" hidden="1" x14ac:dyDescent="0.25">
      <c r="A546">
        <v>15</v>
      </c>
      <c r="B546" t="s">
        <v>100</v>
      </c>
      <c r="C546" s="37">
        <f t="shared" si="16"/>
        <v>215</v>
      </c>
      <c r="G546" s="40"/>
      <c r="N546" s="38"/>
    </row>
    <row r="547" spans="1:14" hidden="1" x14ac:dyDescent="0.25">
      <c r="A547">
        <v>16</v>
      </c>
      <c r="B547" t="s">
        <v>545</v>
      </c>
      <c r="C547" s="37"/>
      <c r="G547" s="40"/>
      <c r="N547" s="38"/>
    </row>
    <row r="548" spans="1:14" ht="15.75" hidden="1" x14ac:dyDescent="0.25">
      <c r="A548">
        <v>17</v>
      </c>
      <c r="B548" t="s">
        <v>234</v>
      </c>
      <c r="C548" s="37">
        <f t="shared" si="16"/>
        <v>215</v>
      </c>
      <c r="G548" s="41"/>
      <c r="N548" s="38"/>
    </row>
    <row r="549" spans="1:14" hidden="1" x14ac:dyDescent="0.25">
      <c r="A549">
        <v>18</v>
      </c>
      <c r="B549" t="s">
        <v>443</v>
      </c>
      <c r="C549" s="37">
        <f t="shared" si="16"/>
        <v>215</v>
      </c>
      <c r="G549" s="40"/>
      <c r="N549" s="38"/>
    </row>
    <row r="550" spans="1:14" hidden="1" x14ac:dyDescent="0.25">
      <c r="A550">
        <v>19</v>
      </c>
      <c r="B550" t="s">
        <v>444</v>
      </c>
      <c r="C550" s="37"/>
      <c r="G550" s="40"/>
      <c r="N550" s="38"/>
    </row>
    <row r="551" spans="1:14" hidden="1" x14ac:dyDescent="0.25">
      <c r="A551">
        <v>20</v>
      </c>
      <c r="B551" t="s">
        <v>236</v>
      </c>
      <c r="C551" s="37">
        <f t="shared" si="16"/>
        <v>215</v>
      </c>
      <c r="F551" s="28"/>
      <c r="G551" s="40"/>
      <c r="N551" s="38"/>
    </row>
    <row r="552" spans="1:14" hidden="1" x14ac:dyDescent="0.25">
      <c r="A552">
        <v>21</v>
      </c>
      <c r="B552" t="s">
        <v>237</v>
      </c>
      <c r="C552" s="37">
        <f t="shared" si="16"/>
        <v>215</v>
      </c>
      <c r="D552" s="19" t="s">
        <v>371</v>
      </c>
      <c r="F552" s="28"/>
      <c r="G552" s="40"/>
      <c r="N552" s="38"/>
    </row>
    <row r="553" spans="1:14" hidden="1" x14ac:dyDescent="0.25">
      <c r="A553">
        <v>22</v>
      </c>
      <c r="B553" t="s">
        <v>191</v>
      </c>
      <c r="C553" s="37">
        <f t="shared" si="16"/>
        <v>215</v>
      </c>
      <c r="D553">
        <v>3000</v>
      </c>
      <c r="E553" t="s">
        <v>456</v>
      </c>
      <c r="F553" s="28">
        <v>1</v>
      </c>
      <c r="N553" s="38"/>
    </row>
    <row r="554" spans="1:14" hidden="1" x14ac:dyDescent="0.25">
      <c r="A554">
        <v>23</v>
      </c>
      <c r="B554" t="s">
        <v>102</v>
      </c>
      <c r="C554" s="37"/>
      <c r="E554" t="s">
        <v>456</v>
      </c>
      <c r="F554" s="28">
        <v>2</v>
      </c>
      <c r="N554" s="38"/>
    </row>
    <row r="555" spans="1:14" hidden="1" x14ac:dyDescent="0.25">
      <c r="A555">
        <v>24</v>
      </c>
      <c r="B555" t="s">
        <v>239</v>
      </c>
      <c r="C555" s="37">
        <f t="shared" si="16"/>
        <v>215</v>
      </c>
      <c r="E555" t="s">
        <v>456</v>
      </c>
      <c r="F555" s="28">
        <v>3</v>
      </c>
      <c r="N555" s="38"/>
    </row>
    <row r="556" spans="1:14" hidden="1" x14ac:dyDescent="0.25">
      <c r="A556">
        <v>25</v>
      </c>
      <c r="B556" t="s">
        <v>110</v>
      </c>
      <c r="C556" s="37">
        <f t="shared" si="16"/>
        <v>215</v>
      </c>
      <c r="E556" t="s">
        <v>456</v>
      </c>
      <c r="F556" s="28">
        <v>4</v>
      </c>
      <c r="N556" s="38"/>
    </row>
    <row r="557" spans="1:14" hidden="1" x14ac:dyDescent="0.25">
      <c r="A557">
        <v>26</v>
      </c>
      <c r="B557" t="s">
        <v>111</v>
      </c>
      <c r="C557" s="37">
        <f t="shared" si="16"/>
        <v>215</v>
      </c>
      <c r="E557" t="s">
        <v>456</v>
      </c>
      <c r="F557" s="28">
        <v>5</v>
      </c>
      <c r="N557" s="38"/>
    </row>
    <row r="558" spans="1:14" hidden="1" x14ac:dyDescent="0.25">
      <c r="A558">
        <v>27</v>
      </c>
      <c r="B558" t="s">
        <v>240</v>
      </c>
      <c r="C558" s="37"/>
      <c r="E558" t="s">
        <v>456</v>
      </c>
      <c r="F558" s="28">
        <v>6</v>
      </c>
    </row>
    <row r="559" spans="1:14" hidden="1" x14ac:dyDescent="0.25">
      <c r="A559">
        <v>28</v>
      </c>
      <c r="B559" t="s">
        <v>370</v>
      </c>
      <c r="C559" s="37">
        <f t="shared" si="16"/>
        <v>215</v>
      </c>
      <c r="E559" t="s">
        <v>456</v>
      </c>
      <c r="F559" s="28">
        <v>7</v>
      </c>
    </row>
    <row r="560" spans="1:14" hidden="1" x14ac:dyDescent="0.25">
      <c r="A560">
        <v>29</v>
      </c>
      <c r="B560" t="s">
        <v>105</v>
      </c>
      <c r="C560" s="37"/>
      <c r="E560" t="s">
        <v>456</v>
      </c>
      <c r="F560" s="28">
        <v>8</v>
      </c>
    </row>
    <row r="561" spans="1:17" hidden="1" x14ac:dyDescent="0.25">
      <c r="A561">
        <v>30</v>
      </c>
      <c r="B561" t="s">
        <v>103</v>
      </c>
      <c r="C561" s="37"/>
      <c r="D561">
        <v>10</v>
      </c>
      <c r="E561" t="s">
        <v>380</v>
      </c>
    </row>
    <row r="562" spans="1:17" hidden="1" x14ac:dyDescent="0.25">
      <c r="C562" s="37">
        <f>SUM(C532:C561)</f>
        <v>3010</v>
      </c>
      <c r="D562" s="35">
        <f>SUM(D553:D561)</f>
        <v>3010</v>
      </c>
      <c r="E562" s="39">
        <f>IF(C562&gt;0,D562/C563,0)</f>
        <v>215</v>
      </c>
    </row>
    <row r="563" spans="1:17" hidden="1" x14ac:dyDescent="0.25">
      <c r="B563" t="s">
        <v>496</v>
      </c>
      <c r="C563">
        <f>COUNTIF(C530:C561,"&gt;0")</f>
        <v>14</v>
      </c>
      <c r="D563">
        <f>D562/E563</f>
        <v>215</v>
      </c>
      <c r="E563">
        <v>14</v>
      </c>
      <c r="F563" t="s">
        <v>513</v>
      </c>
    </row>
    <row r="564" spans="1:17" hidden="1" x14ac:dyDescent="0.25"/>
    <row r="565" spans="1:17" hidden="1" x14ac:dyDescent="0.25"/>
    <row r="566" spans="1:17" hidden="1" x14ac:dyDescent="0.25">
      <c r="B566" t="s">
        <v>574</v>
      </c>
      <c r="D566" s="42" t="s">
        <v>575</v>
      </c>
      <c r="Q566" s="38"/>
    </row>
    <row r="567" spans="1:17" hidden="1" x14ac:dyDescent="0.25">
      <c r="B567" t="s">
        <v>432</v>
      </c>
      <c r="Q567" s="38"/>
    </row>
    <row r="568" spans="1:17" hidden="1" x14ac:dyDescent="0.25">
      <c r="A568">
        <v>1</v>
      </c>
      <c r="B568" t="s">
        <v>101</v>
      </c>
      <c r="C568" s="37"/>
      <c r="N568" s="38"/>
    </row>
    <row r="569" spans="1:17" hidden="1" x14ac:dyDescent="0.25">
      <c r="A569">
        <v>2</v>
      </c>
      <c r="B569" t="s">
        <v>329</v>
      </c>
      <c r="C569" s="37"/>
      <c r="G569" s="40"/>
      <c r="N569" s="38"/>
    </row>
    <row r="570" spans="1:17" hidden="1" x14ac:dyDescent="0.25">
      <c r="A570">
        <v>3</v>
      </c>
      <c r="B570" t="s">
        <v>330</v>
      </c>
      <c r="C570" s="37">
        <f>$D$599</f>
        <v>1553.1814285714283</v>
      </c>
      <c r="G570" s="40"/>
      <c r="N570" s="38"/>
    </row>
    <row r="571" spans="1:17" hidden="1" x14ac:dyDescent="0.25">
      <c r="A571">
        <v>4</v>
      </c>
      <c r="B571" t="s">
        <v>440</v>
      </c>
      <c r="C571" s="37"/>
      <c r="G571" s="40"/>
      <c r="N571" s="38"/>
    </row>
    <row r="572" spans="1:17" hidden="1" x14ac:dyDescent="0.25">
      <c r="A572">
        <v>5</v>
      </c>
      <c r="B572" t="s">
        <v>190</v>
      </c>
      <c r="C572" s="37">
        <f>$D$599</f>
        <v>1553.1814285714283</v>
      </c>
      <c r="G572" s="40"/>
      <c r="N572" s="38"/>
    </row>
    <row r="573" spans="1:17" hidden="1" x14ac:dyDescent="0.25">
      <c r="A573">
        <v>6</v>
      </c>
      <c r="B573" t="s">
        <v>361</v>
      </c>
      <c r="C573" s="37"/>
      <c r="G573" s="40"/>
      <c r="N573" s="38"/>
    </row>
    <row r="574" spans="1:17" hidden="1" x14ac:dyDescent="0.25">
      <c r="A574">
        <v>7</v>
      </c>
      <c r="B574" t="s">
        <v>210</v>
      </c>
      <c r="C574" s="37"/>
      <c r="G574" s="40"/>
      <c r="N574" s="38"/>
    </row>
    <row r="575" spans="1:17" hidden="1" x14ac:dyDescent="0.25">
      <c r="A575">
        <v>8</v>
      </c>
      <c r="B575" t="s">
        <v>533</v>
      </c>
      <c r="C575" s="37">
        <f>$D$599</f>
        <v>1553.1814285714283</v>
      </c>
      <c r="G575" s="40"/>
      <c r="N575" s="38"/>
    </row>
    <row r="576" spans="1:17" hidden="1" x14ac:dyDescent="0.25">
      <c r="A576">
        <v>9</v>
      </c>
      <c r="B576" t="s">
        <v>181</v>
      </c>
      <c r="C576" s="37"/>
      <c r="G576" s="40"/>
      <c r="N576" s="38"/>
    </row>
    <row r="577" spans="1:14" hidden="1" x14ac:dyDescent="0.25">
      <c r="A577">
        <v>10</v>
      </c>
      <c r="B577" t="s">
        <v>232</v>
      </c>
      <c r="C577" s="37">
        <f>$D$599</f>
        <v>1553.1814285714283</v>
      </c>
      <c r="G577" s="40"/>
      <c r="N577" s="38"/>
    </row>
    <row r="578" spans="1:14" hidden="1" x14ac:dyDescent="0.25">
      <c r="A578">
        <v>11</v>
      </c>
      <c r="B578" t="s">
        <v>104</v>
      </c>
      <c r="C578" s="37">
        <f>$D$599</f>
        <v>1553.1814285714283</v>
      </c>
      <c r="G578" s="40"/>
      <c r="N578" s="38"/>
    </row>
    <row r="579" spans="1:14" hidden="1" x14ac:dyDescent="0.25">
      <c r="A579">
        <v>12</v>
      </c>
      <c r="B579" t="s">
        <v>285</v>
      </c>
      <c r="C579" s="37"/>
      <c r="G579" s="40"/>
      <c r="N579" s="38"/>
    </row>
    <row r="580" spans="1:14" hidden="1" x14ac:dyDescent="0.25">
      <c r="A580">
        <v>13</v>
      </c>
      <c r="B580" t="s">
        <v>233</v>
      </c>
      <c r="C580" s="37">
        <f>$D$599</f>
        <v>1553.1814285714283</v>
      </c>
      <c r="G580" s="40"/>
      <c r="N580" s="38"/>
    </row>
    <row r="581" spans="1:14" hidden="1" x14ac:dyDescent="0.25">
      <c r="A581">
        <v>14</v>
      </c>
      <c r="B581" t="s">
        <v>98</v>
      </c>
      <c r="C581" s="37"/>
      <c r="G581" s="40"/>
      <c r="N581" s="38"/>
    </row>
    <row r="582" spans="1:14" hidden="1" x14ac:dyDescent="0.25">
      <c r="A582">
        <v>15</v>
      </c>
      <c r="B582" t="s">
        <v>100</v>
      </c>
      <c r="C582" s="37">
        <f>$D$599</f>
        <v>1553.1814285714283</v>
      </c>
      <c r="G582" s="40"/>
      <c r="N582" s="38"/>
    </row>
    <row r="583" spans="1:14" hidden="1" x14ac:dyDescent="0.25">
      <c r="A583">
        <v>16</v>
      </c>
      <c r="B583" t="s">
        <v>545</v>
      </c>
      <c r="C583" s="37"/>
      <c r="G583" s="40"/>
      <c r="N583" s="38"/>
    </row>
    <row r="584" spans="1:14" ht="15.75" hidden="1" x14ac:dyDescent="0.25">
      <c r="A584">
        <v>17</v>
      </c>
      <c r="B584" t="s">
        <v>234</v>
      </c>
      <c r="C584" s="37"/>
      <c r="G584" s="41"/>
      <c r="N584" s="38"/>
    </row>
    <row r="585" spans="1:14" hidden="1" x14ac:dyDescent="0.25">
      <c r="A585">
        <v>18</v>
      </c>
      <c r="B585" t="s">
        <v>443</v>
      </c>
      <c r="C585" s="37">
        <f>$D$599</f>
        <v>1553.1814285714283</v>
      </c>
      <c r="D585" s="44" t="s">
        <v>602</v>
      </c>
      <c r="G585" s="40"/>
      <c r="N585" s="38"/>
    </row>
    <row r="586" spans="1:14" hidden="1" x14ac:dyDescent="0.25">
      <c r="A586">
        <v>19</v>
      </c>
      <c r="B586" t="s">
        <v>444</v>
      </c>
      <c r="C586" s="37"/>
      <c r="G586" s="40"/>
      <c r="N586" s="38"/>
    </row>
    <row r="587" spans="1:14" hidden="1" x14ac:dyDescent="0.25">
      <c r="A587" s="44">
        <v>20</v>
      </c>
      <c r="B587" s="44" t="s">
        <v>236</v>
      </c>
      <c r="C587" s="37"/>
      <c r="F587" s="28"/>
      <c r="G587" s="40"/>
      <c r="N587" s="38"/>
    </row>
    <row r="588" spans="1:14" hidden="1" x14ac:dyDescent="0.25">
      <c r="A588">
        <v>21</v>
      </c>
      <c r="B588" t="s">
        <v>237</v>
      </c>
      <c r="C588" s="37">
        <f>$D$599</f>
        <v>1553.1814285714283</v>
      </c>
      <c r="D588" s="19" t="s">
        <v>371</v>
      </c>
      <c r="F588" s="28"/>
      <c r="G588" s="40"/>
      <c r="N588" s="38"/>
    </row>
    <row r="589" spans="1:14" hidden="1" x14ac:dyDescent="0.25">
      <c r="A589">
        <v>22</v>
      </c>
      <c r="B589" t="s">
        <v>191</v>
      </c>
      <c r="C589" s="37">
        <f>$D$599</f>
        <v>1553.1814285714283</v>
      </c>
      <c r="D589">
        <v>1995</v>
      </c>
      <c r="E589" t="s">
        <v>456</v>
      </c>
      <c r="F589" s="28">
        <v>1</v>
      </c>
      <c r="N589" s="38"/>
    </row>
    <row r="590" spans="1:14" hidden="1" x14ac:dyDescent="0.25">
      <c r="A590">
        <v>23</v>
      </c>
      <c r="B590" t="s">
        <v>102</v>
      </c>
      <c r="C590" s="37"/>
      <c r="D590">
        <v>14385</v>
      </c>
      <c r="E590" t="s">
        <v>456</v>
      </c>
      <c r="F590" s="28">
        <v>2</v>
      </c>
      <c r="N590" s="38"/>
    </row>
    <row r="591" spans="1:14" hidden="1" x14ac:dyDescent="0.25">
      <c r="A591">
        <v>24</v>
      </c>
      <c r="B591" t="s">
        <v>239</v>
      </c>
      <c r="C591" s="37"/>
      <c r="D591">
        <v>2697</v>
      </c>
      <c r="E591" t="s">
        <v>456</v>
      </c>
      <c r="F591" s="28">
        <v>3</v>
      </c>
      <c r="N591" s="38"/>
    </row>
    <row r="592" spans="1:14" hidden="1" x14ac:dyDescent="0.25">
      <c r="A592" s="44">
        <v>25</v>
      </c>
      <c r="B592" s="44" t="s">
        <v>110</v>
      </c>
      <c r="C592" s="37"/>
      <c r="D592" s="45">
        <v>255.3</v>
      </c>
      <c r="E592" t="s">
        <v>276</v>
      </c>
      <c r="F592" s="28">
        <v>4</v>
      </c>
      <c r="N592" s="38"/>
    </row>
    <row r="593" spans="1:17" hidden="1" x14ac:dyDescent="0.25">
      <c r="A593">
        <v>26</v>
      </c>
      <c r="B593" t="s">
        <v>111</v>
      </c>
      <c r="C593" s="37">
        <f>$D$599</f>
        <v>1553.1814285714283</v>
      </c>
      <c r="D593">
        <v>1798</v>
      </c>
      <c r="E593" t="s">
        <v>456</v>
      </c>
      <c r="F593" s="28">
        <v>5</v>
      </c>
      <c r="N593" s="38"/>
    </row>
    <row r="594" spans="1:17" hidden="1" x14ac:dyDescent="0.25">
      <c r="A594">
        <v>27</v>
      </c>
      <c r="B594" t="s">
        <v>240</v>
      </c>
      <c r="C594" s="37"/>
      <c r="D594" s="45">
        <v>534.26</v>
      </c>
      <c r="E594" t="s">
        <v>276</v>
      </c>
      <c r="F594" s="28">
        <v>6</v>
      </c>
      <c r="G594">
        <f>D592+D594+D595</f>
        <v>869.54</v>
      </c>
    </row>
    <row r="595" spans="1:17" hidden="1" x14ac:dyDescent="0.25">
      <c r="A595">
        <v>28</v>
      </c>
      <c r="B595" t="s">
        <v>370</v>
      </c>
      <c r="C595" s="37">
        <f>$D$599</f>
        <v>1553.1814285714283</v>
      </c>
      <c r="D595" s="45">
        <v>79.98</v>
      </c>
      <c r="E595" t="s">
        <v>456</v>
      </c>
      <c r="F595" s="28">
        <v>7</v>
      </c>
    </row>
    <row r="596" spans="1:17" hidden="1" x14ac:dyDescent="0.25">
      <c r="A596">
        <v>29</v>
      </c>
      <c r="B596" t="s">
        <v>105</v>
      </c>
      <c r="C596" s="37">
        <f>$D$599</f>
        <v>1553.1814285714283</v>
      </c>
      <c r="E596" t="s">
        <v>456</v>
      </c>
      <c r="F596" s="28">
        <v>8</v>
      </c>
    </row>
    <row r="597" spans="1:17" hidden="1" x14ac:dyDescent="0.25">
      <c r="A597">
        <v>30</v>
      </c>
      <c r="B597" t="s">
        <v>103</v>
      </c>
      <c r="C597" s="37">
        <f>$D$599</f>
        <v>1553.1814285714283</v>
      </c>
      <c r="E597" t="s">
        <v>380</v>
      </c>
    </row>
    <row r="598" spans="1:17" hidden="1" x14ac:dyDescent="0.25">
      <c r="C598" s="37">
        <f>SUM(C568:C597)</f>
        <v>21744.539999999997</v>
      </c>
      <c r="D598" s="35">
        <f>SUM(D589:D597)</f>
        <v>21744.539999999997</v>
      </c>
      <c r="E598" s="39">
        <f>IF(C598&gt;0,D598/C599,0)</f>
        <v>1553.1814285714283</v>
      </c>
    </row>
    <row r="599" spans="1:17" hidden="1" x14ac:dyDescent="0.25">
      <c r="B599" t="s">
        <v>496</v>
      </c>
      <c r="C599">
        <f>COUNTIF(C566:C597,"&gt;0")</f>
        <v>14</v>
      </c>
      <c r="D599">
        <f>D598/E599</f>
        <v>1553.1814285714283</v>
      </c>
      <c r="E599">
        <v>14</v>
      </c>
      <c r="F599" t="s">
        <v>513</v>
      </c>
    </row>
    <row r="600" spans="1:17" hidden="1" x14ac:dyDescent="0.25"/>
    <row r="601" spans="1:17" hidden="1" x14ac:dyDescent="0.25"/>
    <row r="602" spans="1:17" hidden="1" x14ac:dyDescent="0.25">
      <c r="B602" t="s">
        <v>576</v>
      </c>
      <c r="D602" s="42"/>
      <c r="Q602" s="38"/>
    </row>
    <row r="603" spans="1:17" hidden="1" x14ac:dyDescent="0.25">
      <c r="B603" t="s">
        <v>432</v>
      </c>
      <c r="Q603" s="38"/>
    </row>
    <row r="604" spans="1:17" hidden="1" x14ac:dyDescent="0.25">
      <c r="A604">
        <v>1</v>
      </c>
      <c r="B604" t="s">
        <v>101</v>
      </c>
      <c r="C604" s="37">
        <f>$D$635</f>
        <v>2314.705882352941</v>
      </c>
      <c r="N604" s="38"/>
    </row>
    <row r="605" spans="1:17" hidden="1" x14ac:dyDescent="0.25">
      <c r="A605">
        <v>2</v>
      </c>
      <c r="B605" t="s">
        <v>329</v>
      </c>
      <c r="C605" s="37"/>
      <c r="G605" s="40"/>
      <c r="N605" s="38"/>
    </row>
    <row r="606" spans="1:17" hidden="1" x14ac:dyDescent="0.25">
      <c r="A606">
        <v>3</v>
      </c>
      <c r="B606" t="s">
        <v>330</v>
      </c>
      <c r="C606" s="37"/>
      <c r="G606" s="40"/>
      <c r="N606" s="38"/>
    </row>
    <row r="607" spans="1:17" hidden="1" x14ac:dyDescent="0.25">
      <c r="A607">
        <v>4</v>
      </c>
      <c r="B607" t="s">
        <v>440</v>
      </c>
      <c r="C607" s="37">
        <f>$D$635</f>
        <v>2314.705882352941</v>
      </c>
      <c r="G607" s="40"/>
      <c r="N607" s="38"/>
    </row>
    <row r="608" spans="1:17" hidden="1" x14ac:dyDescent="0.25">
      <c r="A608">
        <v>5</v>
      </c>
      <c r="B608" t="s">
        <v>190</v>
      </c>
      <c r="C608" s="37">
        <f>$D$635</f>
        <v>2314.705882352941</v>
      </c>
      <c r="G608" s="40"/>
      <c r="N608" s="38"/>
    </row>
    <row r="609" spans="1:14" hidden="1" x14ac:dyDescent="0.25">
      <c r="A609">
        <v>6</v>
      </c>
      <c r="B609" t="s">
        <v>361</v>
      </c>
      <c r="C609" s="37"/>
      <c r="G609" s="40"/>
      <c r="N609" s="38"/>
    </row>
    <row r="610" spans="1:14" hidden="1" x14ac:dyDescent="0.25">
      <c r="A610">
        <v>7</v>
      </c>
      <c r="B610" t="s">
        <v>210</v>
      </c>
      <c r="C610" s="37"/>
      <c r="G610" s="40"/>
      <c r="N610" s="38"/>
    </row>
    <row r="611" spans="1:14" hidden="1" x14ac:dyDescent="0.25">
      <c r="A611">
        <v>8</v>
      </c>
      <c r="B611" t="s">
        <v>533</v>
      </c>
      <c r="C611" s="37"/>
      <c r="G611" s="40"/>
      <c r="N611" s="38"/>
    </row>
    <row r="612" spans="1:14" hidden="1" x14ac:dyDescent="0.25">
      <c r="A612">
        <v>9</v>
      </c>
      <c r="B612" t="s">
        <v>181</v>
      </c>
      <c r="C612" s="37"/>
      <c r="G612" s="40"/>
      <c r="N612" s="38"/>
    </row>
    <row r="613" spans="1:14" hidden="1" x14ac:dyDescent="0.25">
      <c r="A613">
        <v>10</v>
      </c>
      <c r="B613" t="s">
        <v>232</v>
      </c>
      <c r="C613" s="37">
        <f>$D$635</f>
        <v>2314.705882352941</v>
      </c>
      <c r="G613" s="40"/>
      <c r="N613" s="38"/>
    </row>
    <row r="614" spans="1:14" hidden="1" x14ac:dyDescent="0.25">
      <c r="A614">
        <v>11</v>
      </c>
      <c r="B614" t="s">
        <v>104</v>
      </c>
      <c r="C614" s="37">
        <f>$D$635</f>
        <v>2314.705882352941</v>
      </c>
      <c r="G614" s="40"/>
      <c r="N614" s="38"/>
    </row>
    <row r="615" spans="1:14" hidden="1" x14ac:dyDescent="0.25">
      <c r="A615">
        <v>12</v>
      </c>
      <c r="B615" t="s">
        <v>285</v>
      </c>
      <c r="C615" s="37"/>
      <c r="G615" s="40"/>
      <c r="N615" s="38"/>
    </row>
    <row r="616" spans="1:14" hidden="1" x14ac:dyDescent="0.25">
      <c r="A616">
        <v>13</v>
      </c>
      <c r="B616" t="s">
        <v>233</v>
      </c>
      <c r="C616" s="37">
        <f>$D$635</f>
        <v>2314.705882352941</v>
      </c>
      <c r="G616" s="40"/>
      <c r="N616" s="38"/>
    </row>
    <row r="617" spans="1:14" hidden="1" x14ac:dyDescent="0.25">
      <c r="A617">
        <v>14</v>
      </c>
      <c r="B617" t="s">
        <v>98</v>
      </c>
      <c r="C617" s="37">
        <f>$D$635</f>
        <v>2314.705882352941</v>
      </c>
      <c r="G617" s="40"/>
      <c r="N617" s="38"/>
    </row>
    <row r="618" spans="1:14" hidden="1" x14ac:dyDescent="0.25">
      <c r="A618">
        <v>15</v>
      </c>
      <c r="B618" t="s">
        <v>100</v>
      </c>
      <c r="C618" s="37"/>
      <c r="G618" s="40"/>
      <c r="N618" s="38"/>
    </row>
    <row r="619" spans="1:14" hidden="1" x14ac:dyDescent="0.25">
      <c r="A619">
        <v>16</v>
      </c>
      <c r="B619" t="s">
        <v>545</v>
      </c>
      <c r="C619" s="37">
        <f>$D$635</f>
        <v>2314.705882352941</v>
      </c>
      <c r="G619" s="40"/>
      <c r="N619" s="38"/>
    </row>
    <row r="620" spans="1:14" ht="15.75" hidden="1" x14ac:dyDescent="0.25">
      <c r="A620">
        <v>17</v>
      </c>
      <c r="B620" t="s">
        <v>234</v>
      </c>
      <c r="C620" s="37"/>
      <c r="G620" s="41"/>
      <c r="N620" s="38"/>
    </row>
    <row r="621" spans="1:14" hidden="1" x14ac:dyDescent="0.25">
      <c r="A621">
        <v>18</v>
      </c>
      <c r="B621" t="s">
        <v>443</v>
      </c>
      <c r="C621" s="37">
        <f>$D$635</f>
        <v>2314.705882352941</v>
      </c>
      <c r="G621" s="40"/>
      <c r="N621" s="38"/>
    </row>
    <row r="622" spans="1:14" hidden="1" x14ac:dyDescent="0.25">
      <c r="A622">
        <v>19</v>
      </c>
      <c r="B622" t="s">
        <v>444</v>
      </c>
      <c r="C622" s="37">
        <f>$D$635</f>
        <v>2314.705882352941</v>
      </c>
      <c r="G622" s="40"/>
      <c r="N622" s="38"/>
    </row>
    <row r="623" spans="1:14" hidden="1" x14ac:dyDescent="0.25">
      <c r="A623">
        <v>20</v>
      </c>
      <c r="B623" t="s">
        <v>236</v>
      </c>
      <c r="C623" s="37">
        <f>$D$635</f>
        <v>2314.705882352941</v>
      </c>
      <c r="F623" s="28"/>
      <c r="G623" s="40"/>
      <c r="N623" s="38"/>
    </row>
    <row r="624" spans="1:14" hidden="1" x14ac:dyDescent="0.25">
      <c r="A624">
        <v>21</v>
      </c>
      <c r="B624" t="s">
        <v>237</v>
      </c>
      <c r="C624" s="37"/>
      <c r="D624" s="19" t="s">
        <v>371</v>
      </c>
      <c r="F624" s="28"/>
      <c r="G624" s="40"/>
      <c r="N624" s="38"/>
    </row>
    <row r="625" spans="1:17" hidden="1" x14ac:dyDescent="0.25">
      <c r="A625">
        <v>22</v>
      </c>
      <c r="B625" t="s">
        <v>191</v>
      </c>
      <c r="C625" s="37"/>
      <c r="D625">
        <v>1950</v>
      </c>
      <c r="E625" t="s">
        <v>456</v>
      </c>
      <c r="F625" s="28">
        <v>1</v>
      </c>
      <c r="N625" s="38"/>
    </row>
    <row r="626" spans="1:17" hidden="1" x14ac:dyDescent="0.25">
      <c r="A626">
        <v>23</v>
      </c>
      <c r="B626" t="s">
        <v>102</v>
      </c>
      <c r="C626" s="37">
        <f>$D$635</f>
        <v>2314.705882352941</v>
      </c>
      <c r="D626">
        <v>27300</v>
      </c>
      <c r="E626" t="s">
        <v>456</v>
      </c>
      <c r="F626" s="28">
        <v>2</v>
      </c>
      <c r="N626" s="38"/>
    </row>
    <row r="627" spans="1:17" hidden="1" x14ac:dyDescent="0.25">
      <c r="A627">
        <v>24</v>
      </c>
      <c r="B627" t="s">
        <v>239</v>
      </c>
      <c r="C627" s="37">
        <f>$D$635</f>
        <v>2314.705882352941</v>
      </c>
      <c r="D627" s="45">
        <v>561.5</v>
      </c>
      <c r="E627" t="s">
        <v>276</v>
      </c>
      <c r="F627" s="28">
        <v>3</v>
      </c>
      <c r="N627" s="38"/>
    </row>
    <row r="628" spans="1:17" hidden="1" x14ac:dyDescent="0.25">
      <c r="A628">
        <v>25</v>
      </c>
      <c r="B628" t="s">
        <v>110</v>
      </c>
      <c r="C628" s="37">
        <f>$D$635</f>
        <v>2314.705882352941</v>
      </c>
      <c r="D628" s="45">
        <v>5659</v>
      </c>
      <c r="E628" t="s">
        <v>604</v>
      </c>
      <c r="F628" s="28">
        <v>4</v>
      </c>
      <c r="N628" s="38"/>
    </row>
    <row r="629" spans="1:17" hidden="1" x14ac:dyDescent="0.25">
      <c r="A629">
        <v>26</v>
      </c>
      <c r="B629" t="s">
        <v>111</v>
      </c>
      <c r="C629" s="37"/>
      <c r="D629">
        <v>2600</v>
      </c>
      <c r="E629" t="s">
        <v>456</v>
      </c>
      <c r="F629" s="28">
        <v>5</v>
      </c>
      <c r="N629" s="38"/>
    </row>
    <row r="630" spans="1:17" hidden="1" x14ac:dyDescent="0.25">
      <c r="A630">
        <v>27</v>
      </c>
      <c r="B630" t="s">
        <v>240</v>
      </c>
      <c r="C630" s="37">
        <f>$D$635</f>
        <v>2314.705882352941</v>
      </c>
      <c r="D630">
        <v>695</v>
      </c>
      <c r="E630" t="s">
        <v>615</v>
      </c>
      <c r="F630" s="28">
        <v>6</v>
      </c>
    </row>
    <row r="631" spans="1:17" hidden="1" x14ac:dyDescent="0.25">
      <c r="A631">
        <v>28</v>
      </c>
      <c r="B631" t="s">
        <v>370</v>
      </c>
      <c r="C631" s="37"/>
      <c r="D631">
        <v>584.5</v>
      </c>
      <c r="E631" t="s">
        <v>276</v>
      </c>
      <c r="F631" s="28">
        <v>7</v>
      </c>
    </row>
    <row r="632" spans="1:17" hidden="1" x14ac:dyDescent="0.25">
      <c r="A632">
        <v>29</v>
      </c>
      <c r="B632" t="s">
        <v>105</v>
      </c>
      <c r="C632" s="37">
        <f>$D$635</f>
        <v>2314.705882352941</v>
      </c>
      <c r="E632" t="s">
        <v>456</v>
      </c>
      <c r="F632" s="28">
        <v>8</v>
      </c>
    </row>
    <row r="633" spans="1:17" hidden="1" x14ac:dyDescent="0.25">
      <c r="A633">
        <v>30</v>
      </c>
      <c r="B633" t="s">
        <v>103</v>
      </c>
      <c r="C633" s="37">
        <f>$D$635</f>
        <v>2314.705882352941</v>
      </c>
      <c r="E633" t="s">
        <v>380</v>
      </c>
    </row>
    <row r="634" spans="1:17" hidden="1" x14ac:dyDescent="0.25">
      <c r="C634" s="37">
        <f>SUM(C604:C633)</f>
        <v>39350</v>
      </c>
      <c r="D634" s="35">
        <f>SUM(D625:D633)</f>
        <v>39350</v>
      </c>
      <c r="E634" s="39">
        <f>IF(C634&gt;0,D634/C635,0)</f>
        <v>2314.705882352941</v>
      </c>
    </row>
    <row r="635" spans="1:17" hidden="1" x14ac:dyDescent="0.25">
      <c r="B635" t="s">
        <v>496</v>
      </c>
      <c r="C635">
        <f>COUNTIF(C602:C633,"&gt;0")</f>
        <v>17</v>
      </c>
      <c r="D635">
        <f>D634/E635</f>
        <v>2314.705882352941</v>
      </c>
      <c r="E635">
        <v>17</v>
      </c>
      <c r="F635" t="s">
        <v>513</v>
      </c>
    </row>
    <row r="636" spans="1:17" hidden="1" x14ac:dyDescent="0.25"/>
    <row r="637" spans="1:17" hidden="1" x14ac:dyDescent="0.25"/>
    <row r="638" spans="1:17" hidden="1" x14ac:dyDescent="0.25">
      <c r="B638" t="s">
        <v>612</v>
      </c>
      <c r="D638" s="42"/>
      <c r="Q638" s="38"/>
    </row>
    <row r="639" spans="1:17" hidden="1" x14ac:dyDescent="0.25">
      <c r="B639" t="s">
        <v>432</v>
      </c>
      <c r="Q639" s="38"/>
    </row>
    <row r="640" spans="1:17" hidden="1" x14ac:dyDescent="0.25">
      <c r="A640">
        <v>1</v>
      </c>
      <c r="B640" t="s">
        <v>101</v>
      </c>
      <c r="C640" s="37">
        <f t="shared" ref="C640:C668" si="17">$D$670</f>
        <v>103.27586206896552</v>
      </c>
      <c r="N640" s="38"/>
    </row>
    <row r="641" spans="1:14" hidden="1" x14ac:dyDescent="0.25">
      <c r="A641">
        <v>2</v>
      </c>
      <c r="B641" t="s">
        <v>330</v>
      </c>
      <c r="C641" s="37">
        <f t="shared" si="17"/>
        <v>103.27586206896552</v>
      </c>
      <c r="G641" s="40"/>
      <c r="N641" s="38"/>
    </row>
    <row r="642" spans="1:14" hidden="1" x14ac:dyDescent="0.25">
      <c r="A642">
        <v>3</v>
      </c>
      <c r="B642" t="s">
        <v>440</v>
      </c>
      <c r="C642" s="37">
        <f t="shared" si="17"/>
        <v>103.27586206896552</v>
      </c>
      <c r="G642" s="40"/>
      <c r="N642" s="38"/>
    </row>
    <row r="643" spans="1:14" hidden="1" x14ac:dyDescent="0.25">
      <c r="A643">
        <v>4</v>
      </c>
      <c r="B643" t="s">
        <v>190</v>
      </c>
      <c r="C643" s="37">
        <f t="shared" si="17"/>
        <v>103.27586206896552</v>
      </c>
      <c r="G643" s="40"/>
      <c r="N643" s="38"/>
    </row>
    <row r="644" spans="1:14" hidden="1" x14ac:dyDescent="0.25">
      <c r="A644">
        <v>5</v>
      </c>
      <c r="B644" t="s">
        <v>210</v>
      </c>
      <c r="C644" s="37">
        <f t="shared" si="17"/>
        <v>103.27586206896552</v>
      </c>
      <c r="G644" s="40"/>
      <c r="N644" s="38"/>
    </row>
    <row r="645" spans="1:14" hidden="1" x14ac:dyDescent="0.25">
      <c r="A645">
        <v>6</v>
      </c>
      <c r="B645" t="s">
        <v>533</v>
      </c>
      <c r="C645" s="37">
        <f t="shared" si="17"/>
        <v>103.27586206896552</v>
      </c>
      <c r="G645" s="40"/>
      <c r="N645" s="38"/>
    </row>
    <row r="646" spans="1:14" hidden="1" x14ac:dyDescent="0.25">
      <c r="A646">
        <v>7</v>
      </c>
      <c r="B646" t="s">
        <v>181</v>
      </c>
      <c r="C646" s="37">
        <f t="shared" si="17"/>
        <v>103.27586206896552</v>
      </c>
      <c r="G646" s="40"/>
      <c r="N646" s="38"/>
    </row>
    <row r="647" spans="1:14" hidden="1" x14ac:dyDescent="0.25">
      <c r="A647">
        <v>8</v>
      </c>
      <c r="B647" t="s">
        <v>232</v>
      </c>
      <c r="C647" s="37">
        <f t="shared" si="17"/>
        <v>103.27586206896552</v>
      </c>
      <c r="G647" s="40"/>
      <c r="N647" s="38"/>
    </row>
    <row r="648" spans="1:14" hidden="1" x14ac:dyDescent="0.25">
      <c r="A648">
        <v>9</v>
      </c>
      <c r="B648" t="s">
        <v>623</v>
      </c>
      <c r="C648" s="37">
        <f t="shared" si="17"/>
        <v>103.27586206896552</v>
      </c>
      <c r="G648" s="40"/>
      <c r="N648" s="38"/>
    </row>
    <row r="649" spans="1:14" hidden="1" x14ac:dyDescent="0.25">
      <c r="A649">
        <v>10</v>
      </c>
      <c r="B649" t="s">
        <v>625</v>
      </c>
      <c r="C649" s="37">
        <f t="shared" si="17"/>
        <v>103.27586206896552</v>
      </c>
      <c r="G649" s="40"/>
      <c r="N649" s="38"/>
    </row>
    <row r="650" spans="1:14" hidden="1" x14ac:dyDescent="0.25">
      <c r="A650">
        <v>11</v>
      </c>
      <c r="B650" t="s">
        <v>233</v>
      </c>
      <c r="C650" s="37">
        <f t="shared" si="17"/>
        <v>103.27586206896552</v>
      </c>
      <c r="G650" s="40"/>
      <c r="N650" s="38"/>
    </row>
    <row r="651" spans="1:14" hidden="1" x14ac:dyDescent="0.25">
      <c r="A651">
        <v>12</v>
      </c>
      <c r="B651" t="s">
        <v>98</v>
      </c>
      <c r="C651" s="37">
        <f t="shared" si="17"/>
        <v>103.27586206896552</v>
      </c>
      <c r="G651" s="40"/>
      <c r="N651" s="38"/>
    </row>
    <row r="652" spans="1:14" hidden="1" x14ac:dyDescent="0.25">
      <c r="A652">
        <v>13</v>
      </c>
      <c r="B652" t="s">
        <v>100</v>
      </c>
      <c r="C652" s="37">
        <f t="shared" si="17"/>
        <v>103.27586206896552</v>
      </c>
      <c r="G652" s="40"/>
      <c r="N652" s="38"/>
    </row>
    <row r="653" spans="1:14" hidden="1" x14ac:dyDescent="0.25">
      <c r="A653">
        <v>14</v>
      </c>
      <c r="B653" t="s">
        <v>545</v>
      </c>
      <c r="C653" s="37">
        <f t="shared" si="17"/>
        <v>103.27586206896552</v>
      </c>
      <c r="G653" s="40"/>
      <c r="N653" s="38"/>
    </row>
    <row r="654" spans="1:14" hidden="1" x14ac:dyDescent="0.25">
      <c r="A654">
        <v>15</v>
      </c>
      <c r="B654" t="s">
        <v>611</v>
      </c>
      <c r="C654" s="37">
        <f t="shared" si="17"/>
        <v>103.27586206896552</v>
      </c>
      <c r="G654" s="40"/>
      <c r="N654" s="38"/>
    </row>
    <row r="655" spans="1:14" ht="15.75" hidden="1" x14ac:dyDescent="0.25">
      <c r="A655">
        <v>16</v>
      </c>
      <c r="B655" t="s">
        <v>234</v>
      </c>
      <c r="C655" s="37">
        <f t="shared" si="17"/>
        <v>103.27586206896552</v>
      </c>
      <c r="G655" s="41"/>
      <c r="N655" s="38"/>
    </row>
    <row r="656" spans="1:14" hidden="1" x14ac:dyDescent="0.25">
      <c r="A656">
        <v>17</v>
      </c>
      <c r="B656" t="s">
        <v>443</v>
      </c>
      <c r="C656" s="37">
        <f t="shared" si="17"/>
        <v>103.27586206896552</v>
      </c>
      <c r="G656" s="40"/>
      <c r="N656" s="38"/>
    </row>
    <row r="657" spans="1:17" hidden="1" x14ac:dyDescent="0.25">
      <c r="A657">
        <v>18</v>
      </c>
      <c r="B657" t="s">
        <v>444</v>
      </c>
      <c r="C657" s="37">
        <f t="shared" si="17"/>
        <v>103.27586206896552</v>
      </c>
      <c r="G657" s="40"/>
      <c r="N657" s="38"/>
    </row>
    <row r="658" spans="1:17" hidden="1" x14ac:dyDescent="0.25">
      <c r="A658">
        <v>19</v>
      </c>
      <c r="B658" t="s">
        <v>236</v>
      </c>
      <c r="C658" s="37">
        <f t="shared" si="17"/>
        <v>103.27586206896552</v>
      </c>
      <c r="F658" s="28"/>
      <c r="G658" s="40"/>
      <c r="N658" s="38"/>
    </row>
    <row r="659" spans="1:17" hidden="1" x14ac:dyDescent="0.25">
      <c r="A659">
        <v>20</v>
      </c>
      <c r="B659" t="s">
        <v>237</v>
      </c>
      <c r="C659" s="37">
        <f t="shared" si="17"/>
        <v>103.27586206896552</v>
      </c>
      <c r="D659" s="19" t="s">
        <v>371</v>
      </c>
      <c r="F659" s="28"/>
      <c r="G659" s="40"/>
      <c r="N659" s="38"/>
    </row>
    <row r="660" spans="1:17" hidden="1" x14ac:dyDescent="0.25">
      <c r="A660">
        <v>21</v>
      </c>
      <c r="B660" t="s">
        <v>191</v>
      </c>
      <c r="C660" s="37">
        <f t="shared" si="17"/>
        <v>103.27586206896552</v>
      </c>
      <c r="D660">
        <v>2995</v>
      </c>
      <c r="E660" t="s">
        <v>456</v>
      </c>
      <c r="F660" s="28">
        <v>1</v>
      </c>
      <c r="N660" s="38"/>
    </row>
    <row r="661" spans="1:17" hidden="1" x14ac:dyDescent="0.25">
      <c r="A661">
        <v>22</v>
      </c>
      <c r="B661" t="s">
        <v>102</v>
      </c>
      <c r="C661" s="37">
        <f t="shared" si="17"/>
        <v>103.27586206896552</v>
      </c>
      <c r="E661" t="s">
        <v>456</v>
      </c>
      <c r="F661" s="28">
        <v>2</v>
      </c>
      <c r="N661" s="38"/>
    </row>
    <row r="662" spans="1:17" hidden="1" x14ac:dyDescent="0.25">
      <c r="A662">
        <v>23</v>
      </c>
      <c r="B662" t="s">
        <v>239</v>
      </c>
      <c r="C662" s="37">
        <f t="shared" si="17"/>
        <v>103.27586206896552</v>
      </c>
      <c r="E662" t="s">
        <v>276</v>
      </c>
      <c r="F662" s="28">
        <v>3</v>
      </c>
      <c r="N662" s="38"/>
    </row>
    <row r="663" spans="1:17" hidden="1" x14ac:dyDescent="0.25">
      <c r="A663">
        <v>24</v>
      </c>
      <c r="B663" t="s">
        <v>110</v>
      </c>
      <c r="C663" s="37">
        <f t="shared" si="17"/>
        <v>103.27586206896552</v>
      </c>
      <c r="E663" t="s">
        <v>604</v>
      </c>
      <c r="F663" s="28">
        <v>4</v>
      </c>
      <c r="N663" s="38"/>
    </row>
    <row r="664" spans="1:17" hidden="1" x14ac:dyDescent="0.25">
      <c r="A664">
        <v>25</v>
      </c>
      <c r="B664" t="s">
        <v>111</v>
      </c>
      <c r="C664" s="37">
        <f t="shared" si="17"/>
        <v>103.27586206896552</v>
      </c>
      <c r="E664" t="s">
        <v>456</v>
      </c>
      <c r="F664" s="28">
        <v>5</v>
      </c>
      <c r="N664" s="38"/>
    </row>
    <row r="665" spans="1:17" hidden="1" x14ac:dyDescent="0.25">
      <c r="A665">
        <v>26</v>
      </c>
      <c r="B665" t="s">
        <v>240</v>
      </c>
      <c r="C665" s="37">
        <f t="shared" si="17"/>
        <v>103.27586206896552</v>
      </c>
      <c r="E665" t="s">
        <v>456</v>
      </c>
      <c r="F665" s="28">
        <v>6</v>
      </c>
    </row>
    <row r="666" spans="1:17" hidden="1" x14ac:dyDescent="0.25">
      <c r="A666">
        <v>27</v>
      </c>
      <c r="B666" t="s">
        <v>370</v>
      </c>
      <c r="C666" s="37">
        <f t="shared" si="17"/>
        <v>103.27586206896552</v>
      </c>
      <c r="E666" t="s">
        <v>456</v>
      </c>
      <c r="F666" s="28">
        <v>7</v>
      </c>
    </row>
    <row r="667" spans="1:17" hidden="1" x14ac:dyDescent="0.25">
      <c r="A667">
        <v>28</v>
      </c>
      <c r="B667" t="s">
        <v>105</v>
      </c>
      <c r="C667" s="37">
        <f t="shared" si="17"/>
        <v>103.27586206896552</v>
      </c>
      <c r="E667" t="s">
        <v>456</v>
      </c>
      <c r="F667" s="28">
        <v>8</v>
      </c>
    </row>
    <row r="668" spans="1:17" hidden="1" x14ac:dyDescent="0.25">
      <c r="A668">
        <v>29</v>
      </c>
      <c r="B668" t="s">
        <v>103</v>
      </c>
      <c r="C668" s="37">
        <f t="shared" si="17"/>
        <v>103.27586206896552</v>
      </c>
      <c r="E668" t="s">
        <v>380</v>
      </c>
    </row>
    <row r="669" spans="1:17" hidden="1" x14ac:dyDescent="0.25">
      <c r="C669" s="37">
        <f>SUM(C640:C668)</f>
        <v>2995.0000000000014</v>
      </c>
      <c r="D669" s="35">
        <f>SUM(D660:D668)</f>
        <v>2995</v>
      </c>
      <c r="E669" s="39">
        <f>IF(C669&gt;0,D669/C670,0)</f>
        <v>103.27586206896552</v>
      </c>
    </row>
    <row r="670" spans="1:17" hidden="1" x14ac:dyDescent="0.25">
      <c r="B670" t="s">
        <v>496</v>
      </c>
      <c r="C670">
        <f>COUNTIF(C638:C668,"&gt;0")</f>
        <v>29</v>
      </c>
      <c r="D670">
        <f>D669/E670</f>
        <v>103.27586206896552</v>
      </c>
      <c r="E670">
        <v>29</v>
      </c>
      <c r="F670" t="s">
        <v>513</v>
      </c>
    </row>
    <row r="671" spans="1:17" hidden="1" x14ac:dyDescent="0.25"/>
    <row r="672" spans="1:17" hidden="1" x14ac:dyDescent="0.25">
      <c r="B672" t="s">
        <v>646</v>
      </c>
      <c r="D672" s="42"/>
      <c r="Q672" s="38"/>
    </row>
    <row r="673" spans="1:17" hidden="1" x14ac:dyDescent="0.25">
      <c r="B673" t="s">
        <v>432</v>
      </c>
      <c r="Q673" s="38"/>
    </row>
    <row r="674" spans="1:17" hidden="1" x14ac:dyDescent="0.25">
      <c r="A674">
        <v>1</v>
      </c>
      <c r="B674" t="s">
        <v>101</v>
      </c>
      <c r="C674" s="37">
        <f t="shared" ref="C674:C702" si="18">$D$706</f>
        <v>0</v>
      </c>
      <c r="N674" s="38"/>
    </row>
    <row r="675" spans="1:17" hidden="1" x14ac:dyDescent="0.25">
      <c r="A675">
        <v>2</v>
      </c>
      <c r="B675" t="s">
        <v>330</v>
      </c>
      <c r="C675" s="37">
        <f t="shared" si="18"/>
        <v>0</v>
      </c>
      <c r="G675" s="40"/>
      <c r="N675" s="38"/>
    </row>
    <row r="676" spans="1:17" hidden="1" x14ac:dyDescent="0.25">
      <c r="A676">
        <v>3</v>
      </c>
      <c r="B676" t="s">
        <v>440</v>
      </c>
      <c r="C676" s="37">
        <f t="shared" si="18"/>
        <v>0</v>
      </c>
      <c r="G676" s="40"/>
      <c r="N676" s="38"/>
    </row>
    <row r="677" spans="1:17" hidden="1" x14ac:dyDescent="0.25">
      <c r="A677">
        <v>4</v>
      </c>
      <c r="B677" t="s">
        <v>190</v>
      </c>
      <c r="C677" s="37">
        <f t="shared" si="18"/>
        <v>0</v>
      </c>
      <c r="G677" s="40"/>
      <c r="N677" s="38"/>
    </row>
    <row r="678" spans="1:17" hidden="1" x14ac:dyDescent="0.25">
      <c r="A678">
        <v>5</v>
      </c>
      <c r="B678" t="s">
        <v>210</v>
      </c>
      <c r="C678" s="37">
        <f t="shared" si="18"/>
        <v>0</v>
      </c>
      <c r="G678" s="40"/>
      <c r="N678" s="38"/>
    </row>
    <row r="679" spans="1:17" hidden="1" x14ac:dyDescent="0.25">
      <c r="A679">
        <v>6</v>
      </c>
      <c r="B679" t="s">
        <v>533</v>
      </c>
      <c r="C679" s="37">
        <f t="shared" si="18"/>
        <v>0</v>
      </c>
      <c r="G679" s="40"/>
      <c r="N679" s="38"/>
    </row>
    <row r="680" spans="1:17" hidden="1" x14ac:dyDescent="0.25">
      <c r="A680">
        <v>7</v>
      </c>
      <c r="B680" t="s">
        <v>181</v>
      </c>
      <c r="C680" s="37">
        <f t="shared" si="18"/>
        <v>0</v>
      </c>
      <c r="G680" s="40"/>
      <c r="N680" s="38"/>
    </row>
    <row r="681" spans="1:17" hidden="1" x14ac:dyDescent="0.25">
      <c r="A681">
        <v>8</v>
      </c>
      <c r="B681" t="s">
        <v>232</v>
      </c>
      <c r="C681" s="37">
        <f t="shared" si="18"/>
        <v>0</v>
      </c>
      <c r="G681" s="40"/>
      <c r="N681" s="38"/>
    </row>
    <row r="682" spans="1:17" hidden="1" x14ac:dyDescent="0.25">
      <c r="A682">
        <v>9</v>
      </c>
      <c r="B682" t="s">
        <v>623</v>
      </c>
      <c r="C682" s="37">
        <f t="shared" si="18"/>
        <v>0</v>
      </c>
      <c r="G682" s="40"/>
      <c r="N682" s="38"/>
    </row>
    <row r="683" spans="1:17" hidden="1" x14ac:dyDescent="0.25">
      <c r="A683">
        <v>10</v>
      </c>
      <c r="B683" t="s">
        <v>625</v>
      </c>
      <c r="C683" s="37">
        <f t="shared" si="18"/>
        <v>0</v>
      </c>
      <c r="G683" s="40"/>
      <c r="N683" s="38"/>
    </row>
    <row r="684" spans="1:17" hidden="1" x14ac:dyDescent="0.25">
      <c r="A684">
        <v>11</v>
      </c>
      <c r="B684" t="s">
        <v>233</v>
      </c>
      <c r="C684" s="37">
        <f t="shared" si="18"/>
        <v>0</v>
      </c>
      <c r="G684" s="40"/>
      <c r="N684" s="38"/>
    </row>
    <row r="685" spans="1:17" hidden="1" x14ac:dyDescent="0.25">
      <c r="A685">
        <v>12</v>
      </c>
      <c r="B685" t="s">
        <v>98</v>
      </c>
      <c r="C685" s="37">
        <f t="shared" si="18"/>
        <v>0</v>
      </c>
      <c r="G685" s="40"/>
      <c r="N685" s="38"/>
    </row>
    <row r="686" spans="1:17" hidden="1" x14ac:dyDescent="0.25">
      <c r="A686">
        <v>13</v>
      </c>
      <c r="B686" t="s">
        <v>100</v>
      </c>
      <c r="C686" s="37">
        <f t="shared" si="18"/>
        <v>0</v>
      </c>
      <c r="G686" s="40"/>
      <c r="N686" s="38"/>
    </row>
    <row r="687" spans="1:17" hidden="1" x14ac:dyDescent="0.25">
      <c r="A687">
        <v>14</v>
      </c>
      <c r="B687" t="s">
        <v>545</v>
      </c>
      <c r="C687" s="37">
        <f t="shared" si="18"/>
        <v>0</v>
      </c>
      <c r="G687" s="40"/>
      <c r="N687" s="38"/>
    </row>
    <row r="688" spans="1:17" hidden="1" x14ac:dyDescent="0.25">
      <c r="A688">
        <v>15</v>
      </c>
      <c r="B688" t="s">
        <v>611</v>
      </c>
      <c r="C688" s="37">
        <f t="shared" si="18"/>
        <v>0</v>
      </c>
      <c r="G688" s="40"/>
      <c r="N688" s="38"/>
    </row>
    <row r="689" spans="1:14" hidden="1" x14ac:dyDescent="0.25">
      <c r="A689">
        <v>16</v>
      </c>
      <c r="B689" t="s">
        <v>234</v>
      </c>
      <c r="C689" s="37">
        <f t="shared" si="18"/>
        <v>0</v>
      </c>
      <c r="G689" s="40"/>
      <c r="N689" s="38"/>
    </row>
    <row r="690" spans="1:14" hidden="1" x14ac:dyDescent="0.25">
      <c r="A690">
        <v>17</v>
      </c>
      <c r="B690" t="s">
        <v>443</v>
      </c>
      <c r="C690" s="37">
        <f t="shared" si="18"/>
        <v>0</v>
      </c>
      <c r="G690" s="40"/>
      <c r="N690" s="38"/>
    </row>
    <row r="691" spans="1:14" ht="15.75" hidden="1" x14ac:dyDescent="0.25">
      <c r="A691">
        <v>18</v>
      </c>
      <c r="B691" t="s">
        <v>444</v>
      </c>
      <c r="C691" s="37">
        <f t="shared" si="18"/>
        <v>0</v>
      </c>
      <c r="G691" s="41"/>
      <c r="N691" s="38"/>
    </row>
    <row r="692" spans="1:14" hidden="1" x14ac:dyDescent="0.25">
      <c r="A692">
        <v>19</v>
      </c>
      <c r="B692" t="s">
        <v>236</v>
      </c>
      <c r="C692" s="37">
        <f t="shared" si="18"/>
        <v>0</v>
      </c>
      <c r="G692" s="40"/>
      <c r="N692" s="38"/>
    </row>
    <row r="693" spans="1:14" hidden="1" x14ac:dyDescent="0.25">
      <c r="A693">
        <v>20</v>
      </c>
      <c r="B693" t="s">
        <v>237</v>
      </c>
      <c r="C693" s="37">
        <f t="shared" si="18"/>
        <v>0</v>
      </c>
      <c r="G693" s="40"/>
      <c r="N693" s="38"/>
    </row>
    <row r="694" spans="1:14" hidden="1" x14ac:dyDescent="0.25">
      <c r="A694">
        <v>21</v>
      </c>
      <c r="B694" t="s">
        <v>191</v>
      </c>
      <c r="C694" s="37">
        <f t="shared" si="18"/>
        <v>0</v>
      </c>
      <c r="F694" s="28"/>
      <c r="G694" s="40"/>
      <c r="N694" s="38"/>
    </row>
    <row r="695" spans="1:14" hidden="1" x14ac:dyDescent="0.25">
      <c r="A695">
        <v>22</v>
      </c>
      <c r="B695" t="s">
        <v>102</v>
      </c>
      <c r="C695" s="37">
        <f t="shared" si="18"/>
        <v>0</v>
      </c>
      <c r="D695" s="19" t="s">
        <v>371</v>
      </c>
      <c r="F695" s="28"/>
      <c r="G695" s="40"/>
      <c r="N695" s="38"/>
    </row>
    <row r="696" spans="1:14" hidden="1" x14ac:dyDescent="0.25">
      <c r="A696">
        <v>23</v>
      </c>
      <c r="B696" t="s">
        <v>239</v>
      </c>
      <c r="C696" s="37">
        <f t="shared" si="18"/>
        <v>0</v>
      </c>
      <c r="D696">
        <v>1995</v>
      </c>
      <c r="E696" t="s">
        <v>456</v>
      </c>
      <c r="F696" s="28">
        <v>1</v>
      </c>
      <c r="N696" s="38"/>
    </row>
    <row r="697" spans="1:14" hidden="1" x14ac:dyDescent="0.25">
      <c r="A697">
        <v>24</v>
      </c>
      <c r="B697" t="s">
        <v>110</v>
      </c>
      <c r="C697" s="37">
        <f t="shared" si="18"/>
        <v>0</v>
      </c>
      <c r="D697">
        <v>-1995</v>
      </c>
      <c r="E697" t="s">
        <v>633</v>
      </c>
      <c r="F697" s="28">
        <v>2</v>
      </c>
      <c r="N697" s="38"/>
    </row>
    <row r="698" spans="1:14" hidden="1" x14ac:dyDescent="0.25">
      <c r="A698">
        <v>25</v>
      </c>
      <c r="B698" t="s">
        <v>111</v>
      </c>
      <c r="C698" s="37">
        <f t="shared" si="18"/>
        <v>0</v>
      </c>
      <c r="D698" s="45"/>
      <c r="E698" t="s">
        <v>276</v>
      </c>
      <c r="F698" s="28">
        <v>3</v>
      </c>
      <c r="N698" s="38"/>
    </row>
    <row r="699" spans="1:14" hidden="1" x14ac:dyDescent="0.25">
      <c r="A699">
        <v>26</v>
      </c>
      <c r="B699" t="s">
        <v>240</v>
      </c>
      <c r="C699" s="37">
        <f t="shared" si="18"/>
        <v>0</v>
      </c>
      <c r="D699" s="45"/>
      <c r="E699" t="s">
        <v>604</v>
      </c>
      <c r="F699" s="28">
        <v>4</v>
      </c>
      <c r="N699" s="38"/>
    </row>
    <row r="700" spans="1:14" hidden="1" x14ac:dyDescent="0.25">
      <c r="A700">
        <v>27</v>
      </c>
      <c r="B700" t="s">
        <v>370</v>
      </c>
      <c r="C700" s="37">
        <f t="shared" si="18"/>
        <v>0</v>
      </c>
      <c r="E700" t="s">
        <v>456</v>
      </c>
      <c r="F700" s="28">
        <v>5</v>
      </c>
      <c r="N700" s="38"/>
    </row>
    <row r="701" spans="1:14" hidden="1" x14ac:dyDescent="0.25">
      <c r="A701">
        <v>28</v>
      </c>
      <c r="B701" t="s">
        <v>105</v>
      </c>
      <c r="C701" s="37">
        <f t="shared" si="18"/>
        <v>0</v>
      </c>
      <c r="E701" t="s">
        <v>456</v>
      </c>
      <c r="F701" s="28">
        <v>6</v>
      </c>
    </row>
    <row r="702" spans="1:14" hidden="1" x14ac:dyDescent="0.25">
      <c r="A702">
        <v>29</v>
      </c>
      <c r="B702" t="s">
        <v>103</v>
      </c>
      <c r="C702" s="37">
        <f t="shared" si="18"/>
        <v>0</v>
      </c>
      <c r="E702" t="s">
        <v>456</v>
      </c>
      <c r="F702" s="28">
        <v>7</v>
      </c>
    </row>
    <row r="703" spans="1:14" hidden="1" x14ac:dyDescent="0.25">
      <c r="C703" s="37"/>
      <c r="E703" t="s">
        <v>456</v>
      </c>
      <c r="F703" s="28">
        <v>8</v>
      </c>
    </row>
    <row r="704" spans="1:14" hidden="1" x14ac:dyDescent="0.25">
      <c r="C704" s="37"/>
      <c r="E704" t="s">
        <v>380</v>
      </c>
    </row>
    <row r="705" spans="1:17" hidden="1" x14ac:dyDescent="0.25">
      <c r="C705" s="37">
        <f>SUM(C674:C704)</f>
        <v>0</v>
      </c>
      <c r="D705" s="35">
        <f>SUM(D696:D704)</f>
        <v>0</v>
      </c>
      <c r="E705" s="39">
        <f>IF(C705&gt;0,D705/C706,0)</f>
        <v>0</v>
      </c>
    </row>
    <row r="706" spans="1:17" hidden="1" x14ac:dyDescent="0.25">
      <c r="B706" t="s">
        <v>496</v>
      </c>
      <c r="C706">
        <f>COUNTIF(C672:C704,"&gt;0")</f>
        <v>0</v>
      </c>
      <c r="D706">
        <f>D705/E706</f>
        <v>0</v>
      </c>
      <c r="E706">
        <v>29</v>
      </c>
      <c r="F706" t="s">
        <v>513</v>
      </c>
    </row>
    <row r="707" spans="1:17" hidden="1" x14ac:dyDescent="0.25"/>
    <row r="708" spans="1:17" hidden="1" x14ac:dyDescent="0.25">
      <c r="B708" t="s">
        <v>494</v>
      </c>
      <c r="D708" s="42"/>
      <c r="Q708" s="38"/>
    </row>
    <row r="709" spans="1:17" hidden="1" x14ac:dyDescent="0.25">
      <c r="B709" t="s">
        <v>432</v>
      </c>
      <c r="Q709" s="38"/>
    </row>
    <row r="710" spans="1:17" hidden="1" x14ac:dyDescent="0.25">
      <c r="A710">
        <v>1</v>
      </c>
      <c r="B710" t="s">
        <v>101</v>
      </c>
      <c r="C710" s="37">
        <f>$D$741</f>
        <v>972.80769230769226</v>
      </c>
      <c r="N710" s="38"/>
    </row>
    <row r="711" spans="1:17" hidden="1" x14ac:dyDescent="0.25">
      <c r="A711">
        <v>2</v>
      </c>
      <c r="B711" t="s">
        <v>330</v>
      </c>
      <c r="C711" s="37">
        <f t="shared" ref="C711:C737" si="19">$D$741</f>
        <v>972.80769230769226</v>
      </c>
      <c r="G711" s="40"/>
      <c r="N711" s="38"/>
    </row>
    <row r="712" spans="1:17" hidden="1" x14ac:dyDescent="0.25">
      <c r="A712">
        <v>3</v>
      </c>
      <c r="B712" t="s">
        <v>440</v>
      </c>
      <c r="C712" s="37">
        <f t="shared" si="19"/>
        <v>972.80769230769226</v>
      </c>
      <c r="G712" s="40"/>
      <c r="N712" s="38"/>
    </row>
    <row r="713" spans="1:17" hidden="1" x14ac:dyDescent="0.25">
      <c r="A713">
        <v>4</v>
      </c>
      <c r="B713" t="s">
        <v>190</v>
      </c>
      <c r="C713" s="37">
        <f t="shared" si="19"/>
        <v>972.80769230769226</v>
      </c>
      <c r="G713" s="40"/>
      <c r="N713" s="38"/>
    </row>
    <row r="714" spans="1:17" hidden="1" x14ac:dyDescent="0.25">
      <c r="A714">
        <v>5</v>
      </c>
      <c r="B714" t="s">
        <v>442</v>
      </c>
      <c r="C714" s="37"/>
      <c r="G714" s="40"/>
      <c r="N714" s="38"/>
    </row>
    <row r="715" spans="1:17" hidden="1" x14ac:dyDescent="0.25">
      <c r="A715">
        <v>6</v>
      </c>
      <c r="B715" t="s">
        <v>181</v>
      </c>
      <c r="C715" s="37">
        <f t="shared" si="19"/>
        <v>972.80769230769226</v>
      </c>
      <c r="G715" s="40"/>
      <c r="N715" s="38"/>
    </row>
    <row r="716" spans="1:17" hidden="1" x14ac:dyDescent="0.25">
      <c r="A716">
        <v>7</v>
      </c>
      <c r="B716" t="s">
        <v>232</v>
      </c>
      <c r="C716" s="37">
        <f t="shared" si="19"/>
        <v>972.80769230769226</v>
      </c>
      <c r="G716" s="40"/>
      <c r="N716" s="38"/>
    </row>
    <row r="717" spans="1:17" hidden="1" x14ac:dyDescent="0.25">
      <c r="A717">
        <v>8</v>
      </c>
      <c r="B717" t="s">
        <v>623</v>
      </c>
      <c r="C717" s="37">
        <f t="shared" si="19"/>
        <v>972.80769230769226</v>
      </c>
      <c r="G717" s="40"/>
      <c r="N717" s="38"/>
    </row>
    <row r="718" spans="1:17" hidden="1" x14ac:dyDescent="0.25">
      <c r="A718">
        <v>9</v>
      </c>
      <c r="B718" t="s">
        <v>625</v>
      </c>
      <c r="C718" s="37">
        <f t="shared" si="19"/>
        <v>972.80769230769226</v>
      </c>
      <c r="G718" s="40"/>
      <c r="N718" s="38"/>
    </row>
    <row r="719" spans="1:17" hidden="1" x14ac:dyDescent="0.25">
      <c r="A719">
        <v>10</v>
      </c>
      <c r="B719" t="s">
        <v>233</v>
      </c>
      <c r="C719" s="37">
        <f t="shared" si="19"/>
        <v>972.80769230769226</v>
      </c>
      <c r="G719" s="40"/>
      <c r="N719" s="38"/>
    </row>
    <row r="720" spans="1:17" hidden="1" x14ac:dyDescent="0.25">
      <c r="A720">
        <v>11</v>
      </c>
      <c r="B720" t="s">
        <v>98</v>
      </c>
      <c r="C720" s="37">
        <f t="shared" si="19"/>
        <v>972.80769230769226</v>
      </c>
      <c r="G720" s="40"/>
      <c r="N720" s="38"/>
    </row>
    <row r="721" spans="1:14" hidden="1" x14ac:dyDescent="0.25">
      <c r="A721">
        <v>12</v>
      </c>
      <c r="B721" t="s">
        <v>100</v>
      </c>
      <c r="C721" s="37">
        <f t="shared" si="19"/>
        <v>972.80769230769226</v>
      </c>
      <c r="G721" s="40"/>
      <c r="N721" s="38"/>
    </row>
    <row r="722" spans="1:14" hidden="1" x14ac:dyDescent="0.25">
      <c r="A722">
        <v>13</v>
      </c>
      <c r="B722" t="s">
        <v>545</v>
      </c>
      <c r="C722" s="37">
        <f t="shared" si="19"/>
        <v>972.80769230769226</v>
      </c>
      <c r="G722" s="40"/>
      <c r="N722" s="38"/>
    </row>
    <row r="723" spans="1:14" hidden="1" x14ac:dyDescent="0.25">
      <c r="A723">
        <v>14</v>
      </c>
      <c r="B723" t="s">
        <v>611</v>
      </c>
      <c r="C723" s="37">
        <f t="shared" si="19"/>
        <v>972.80769230769226</v>
      </c>
      <c r="G723" s="40"/>
      <c r="N723" s="38"/>
    </row>
    <row r="724" spans="1:14" hidden="1" x14ac:dyDescent="0.25">
      <c r="A724">
        <v>15</v>
      </c>
      <c r="B724" t="s">
        <v>234</v>
      </c>
      <c r="C724" s="37">
        <f t="shared" si="19"/>
        <v>972.80769230769226</v>
      </c>
      <c r="G724" s="40"/>
      <c r="N724" s="38"/>
    </row>
    <row r="725" spans="1:14" hidden="1" x14ac:dyDescent="0.25">
      <c r="A725">
        <v>16</v>
      </c>
      <c r="B725" t="s">
        <v>443</v>
      </c>
      <c r="C725" s="37">
        <f t="shared" si="19"/>
        <v>972.80769230769226</v>
      </c>
      <c r="G725" s="40"/>
      <c r="N725" s="38"/>
    </row>
    <row r="726" spans="1:14" ht="15.75" hidden="1" x14ac:dyDescent="0.25">
      <c r="A726">
        <v>17</v>
      </c>
      <c r="B726" t="s">
        <v>444</v>
      </c>
      <c r="C726" s="37">
        <f t="shared" si="19"/>
        <v>972.80769230769226</v>
      </c>
      <c r="G726" s="41"/>
      <c r="N726" s="38"/>
    </row>
    <row r="727" spans="1:14" hidden="1" x14ac:dyDescent="0.25">
      <c r="A727">
        <v>18</v>
      </c>
      <c r="B727" t="s">
        <v>236</v>
      </c>
      <c r="C727" s="37">
        <f t="shared" si="19"/>
        <v>972.80769230769226</v>
      </c>
      <c r="G727" s="40"/>
      <c r="N727" s="38"/>
    </row>
    <row r="728" spans="1:14" hidden="1" x14ac:dyDescent="0.25">
      <c r="A728">
        <v>19</v>
      </c>
      <c r="B728" t="s">
        <v>237</v>
      </c>
      <c r="C728" s="37">
        <f t="shared" si="19"/>
        <v>972.80769230769226</v>
      </c>
      <c r="G728" s="40"/>
      <c r="N728" s="38"/>
    </row>
    <row r="729" spans="1:14" hidden="1" x14ac:dyDescent="0.25">
      <c r="A729">
        <v>20</v>
      </c>
      <c r="B729" t="s">
        <v>191</v>
      </c>
      <c r="C729" s="37">
        <f t="shared" si="19"/>
        <v>972.80769230769226</v>
      </c>
      <c r="F729" s="28"/>
      <c r="G729" s="40"/>
      <c r="N729" s="38"/>
    </row>
    <row r="730" spans="1:14" hidden="1" x14ac:dyDescent="0.25">
      <c r="A730">
        <v>21</v>
      </c>
      <c r="B730" t="s">
        <v>102</v>
      </c>
      <c r="C730" s="37">
        <f t="shared" si="19"/>
        <v>972.80769230769226</v>
      </c>
      <c r="D730" s="19" t="s">
        <v>371</v>
      </c>
      <c r="F730" s="28"/>
      <c r="G730" s="40"/>
      <c r="N730" s="38"/>
    </row>
    <row r="731" spans="1:14" hidden="1" x14ac:dyDescent="0.25">
      <c r="A731">
        <v>22</v>
      </c>
      <c r="B731" t="s">
        <v>239</v>
      </c>
      <c r="C731" s="37">
        <f t="shared" si="19"/>
        <v>972.80769230769226</v>
      </c>
      <c r="D731">
        <v>18950</v>
      </c>
      <c r="E731" t="s">
        <v>456</v>
      </c>
      <c r="F731" s="28">
        <v>1</v>
      </c>
      <c r="N731" s="38"/>
    </row>
    <row r="732" spans="1:14" hidden="1" x14ac:dyDescent="0.25">
      <c r="A732">
        <v>23</v>
      </c>
      <c r="B732" t="s">
        <v>110</v>
      </c>
      <c r="C732" s="37">
        <f t="shared" si="19"/>
        <v>972.80769230769226</v>
      </c>
      <c r="E732" t="s">
        <v>633</v>
      </c>
      <c r="F732" s="28">
        <v>2</v>
      </c>
      <c r="N732" s="38"/>
    </row>
    <row r="733" spans="1:14" hidden="1" x14ac:dyDescent="0.25">
      <c r="A733">
        <v>24</v>
      </c>
      <c r="B733" t="s">
        <v>111</v>
      </c>
      <c r="C733" s="37">
        <f t="shared" si="19"/>
        <v>972.80769230769226</v>
      </c>
      <c r="D733">
        <v>6343</v>
      </c>
      <c r="E733" t="s">
        <v>276</v>
      </c>
      <c r="F733" s="28">
        <v>3</v>
      </c>
      <c r="N733" s="38"/>
    </row>
    <row r="734" spans="1:14" hidden="1" x14ac:dyDescent="0.25">
      <c r="A734">
        <v>25</v>
      </c>
      <c r="B734" t="s">
        <v>240</v>
      </c>
      <c r="C734" s="37">
        <f t="shared" si="19"/>
        <v>972.80769230769226</v>
      </c>
      <c r="E734" t="s">
        <v>604</v>
      </c>
      <c r="F734" s="28">
        <v>4</v>
      </c>
      <c r="N734" s="38"/>
    </row>
    <row r="735" spans="1:14" hidden="1" x14ac:dyDescent="0.25">
      <c r="A735">
        <v>26</v>
      </c>
      <c r="B735" t="s">
        <v>370</v>
      </c>
      <c r="C735" s="37"/>
      <c r="E735" t="s">
        <v>456</v>
      </c>
      <c r="F735" s="28">
        <v>5</v>
      </c>
      <c r="N735" s="38"/>
    </row>
    <row r="736" spans="1:14" hidden="1" x14ac:dyDescent="0.25">
      <c r="A736">
        <v>27</v>
      </c>
      <c r="B736" t="s">
        <v>105</v>
      </c>
      <c r="C736" s="37">
        <f t="shared" si="19"/>
        <v>972.80769230769226</v>
      </c>
      <c r="E736" t="s">
        <v>456</v>
      </c>
      <c r="F736" s="28">
        <v>6</v>
      </c>
    </row>
    <row r="737" spans="1:6" hidden="1" x14ac:dyDescent="0.25">
      <c r="A737">
        <v>28</v>
      </c>
      <c r="B737" t="s">
        <v>103</v>
      </c>
      <c r="C737" s="37">
        <f t="shared" si="19"/>
        <v>972.80769230769226</v>
      </c>
      <c r="E737" t="s">
        <v>456</v>
      </c>
      <c r="F737" s="28">
        <v>7</v>
      </c>
    </row>
    <row r="738" spans="1:6" hidden="1" x14ac:dyDescent="0.25">
      <c r="C738" s="37"/>
      <c r="E738" t="s">
        <v>456</v>
      </c>
      <c r="F738" s="28">
        <v>8</v>
      </c>
    </row>
    <row r="739" spans="1:6" hidden="1" x14ac:dyDescent="0.25">
      <c r="C739" s="37"/>
      <c r="E739" t="s">
        <v>380</v>
      </c>
    </row>
    <row r="740" spans="1:6" hidden="1" x14ac:dyDescent="0.25">
      <c r="C740" s="37">
        <f>SUM(C710:C739)</f>
        <v>25292.999999999985</v>
      </c>
      <c r="D740" s="35">
        <f>SUM(D731:D739)</f>
        <v>25293</v>
      </c>
      <c r="E740" s="39">
        <f>IF(C740&gt;0,D740/C741,0)</f>
        <v>972.80769230769226</v>
      </c>
    </row>
    <row r="741" spans="1:6" hidden="1" x14ac:dyDescent="0.25">
      <c r="B741" t="s">
        <v>496</v>
      </c>
      <c r="C741">
        <f>COUNTIF(C708:C739,"&gt;0")</f>
        <v>26</v>
      </c>
      <c r="D741">
        <f>D740/E741</f>
        <v>972.80769230769226</v>
      </c>
      <c r="E741">
        <v>26</v>
      </c>
      <c r="F741" t="s">
        <v>513</v>
      </c>
    </row>
    <row r="742" spans="1:6" hidden="1" x14ac:dyDescent="0.25"/>
    <row r="743" spans="1:6" hidden="1" x14ac:dyDescent="0.25">
      <c r="B743" t="s">
        <v>645</v>
      </c>
      <c r="D743" s="42"/>
    </row>
    <row r="744" spans="1:6" hidden="1" x14ac:dyDescent="0.25">
      <c r="B744" t="s">
        <v>432</v>
      </c>
    </row>
    <row r="745" spans="1:6" hidden="1" x14ac:dyDescent="0.25">
      <c r="A745">
        <v>1</v>
      </c>
      <c r="B745" t="s">
        <v>101</v>
      </c>
      <c r="C745" s="37"/>
    </row>
    <row r="746" spans="1:6" hidden="1" x14ac:dyDescent="0.25">
      <c r="A746">
        <v>2</v>
      </c>
      <c r="B746" t="s">
        <v>330</v>
      </c>
      <c r="C746" s="37"/>
    </row>
    <row r="747" spans="1:6" hidden="1" x14ac:dyDescent="0.25">
      <c r="A747">
        <v>3</v>
      </c>
      <c r="B747" t="s">
        <v>440</v>
      </c>
      <c r="C747" s="37">
        <f>$D$776</f>
        <v>389.05555555555554</v>
      </c>
    </row>
    <row r="748" spans="1:6" hidden="1" x14ac:dyDescent="0.25">
      <c r="A748">
        <v>4</v>
      </c>
      <c r="B748" t="s">
        <v>190</v>
      </c>
      <c r="C748" s="37">
        <f>$D$776</f>
        <v>389.05555555555554</v>
      </c>
    </row>
    <row r="749" spans="1:6" hidden="1" x14ac:dyDescent="0.25">
      <c r="A749">
        <v>5</v>
      </c>
      <c r="B749" t="s">
        <v>442</v>
      </c>
      <c r="C749" s="37">
        <f>$D$776</f>
        <v>389.05555555555554</v>
      </c>
    </row>
    <row r="750" spans="1:6" hidden="1" x14ac:dyDescent="0.25">
      <c r="A750">
        <v>6</v>
      </c>
      <c r="B750" t="s">
        <v>181</v>
      </c>
      <c r="C750" s="37"/>
    </row>
    <row r="751" spans="1:6" hidden="1" x14ac:dyDescent="0.25">
      <c r="A751">
        <v>7</v>
      </c>
      <c r="B751" t="s">
        <v>232</v>
      </c>
      <c r="C751" s="37">
        <f t="shared" ref="C751:C756" si="20">$D$776</f>
        <v>389.05555555555554</v>
      </c>
    </row>
    <row r="752" spans="1:6" hidden="1" x14ac:dyDescent="0.25">
      <c r="A752">
        <v>8</v>
      </c>
      <c r="B752" t="s">
        <v>623</v>
      </c>
      <c r="C752" s="37">
        <f t="shared" si="20"/>
        <v>389.05555555555554</v>
      </c>
    </row>
    <row r="753" spans="1:6" hidden="1" x14ac:dyDescent="0.25">
      <c r="A753">
        <v>9</v>
      </c>
      <c r="B753" t="s">
        <v>625</v>
      </c>
      <c r="C753" s="37">
        <f t="shared" si="20"/>
        <v>389.05555555555554</v>
      </c>
    </row>
    <row r="754" spans="1:6" hidden="1" x14ac:dyDescent="0.25">
      <c r="A754">
        <v>10</v>
      </c>
      <c r="B754" t="s">
        <v>233</v>
      </c>
      <c r="C754" s="37">
        <f t="shared" si="20"/>
        <v>389.05555555555554</v>
      </c>
    </row>
    <row r="755" spans="1:6" hidden="1" x14ac:dyDescent="0.25">
      <c r="A755">
        <v>11</v>
      </c>
      <c r="B755" t="s">
        <v>98</v>
      </c>
      <c r="C755" s="37">
        <f t="shared" si="20"/>
        <v>389.05555555555554</v>
      </c>
    </row>
    <row r="756" spans="1:6" hidden="1" x14ac:dyDescent="0.25">
      <c r="A756">
        <v>12</v>
      </c>
      <c r="B756" t="s">
        <v>100</v>
      </c>
      <c r="C756" s="37">
        <f t="shared" si="20"/>
        <v>389.05555555555554</v>
      </c>
    </row>
    <row r="757" spans="1:6" hidden="1" x14ac:dyDescent="0.25">
      <c r="A757">
        <v>13</v>
      </c>
      <c r="B757" t="s">
        <v>545</v>
      </c>
      <c r="C757" s="37"/>
    </row>
    <row r="758" spans="1:6" hidden="1" x14ac:dyDescent="0.25">
      <c r="A758">
        <v>14</v>
      </c>
      <c r="B758" t="s">
        <v>611</v>
      </c>
      <c r="C758" s="37">
        <f>$D$776</f>
        <v>389.05555555555554</v>
      </c>
    </row>
    <row r="759" spans="1:6" hidden="1" x14ac:dyDescent="0.25">
      <c r="A759">
        <v>15</v>
      </c>
      <c r="B759" t="s">
        <v>234</v>
      </c>
      <c r="C759" s="37">
        <f>$D$776</f>
        <v>389.05555555555554</v>
      </c>
    </row>
    <row r="760" spans="1:6" hidden="1" x14ac:dyDescent="0.25">
      <c r="A760">
        <v>16</v>
      </c>
      <c r="B760" t="s">
        <v>443</v>
      </c>
      <c r="C760" s="37">
        <f>$D$776</f>
        <v>389.05555555555554</v>
      </c>
    </row>
    <row r="761" spans="1:6" hidden="1" x14ac:dyDescent="0.25">
      <c r="A761">
        <v>17</v>
      </c>
      <c r="B761" t="s">
        <v>444</v>
      </c>
      <c r="C761" s="37"/>
    </row>
    <row r="762" spans="1:6" hidden="1" x14ac:dyDescent="0.25">
      <c r="A762">
        <v>18</v>
      </c>
      <c r="B762" t="s">
        <v>236</v>
      </c>
      <c r="C762" s="37"/>
    </row>
    <row r="763" spans="1:6" hidden="1" x14ac:dyDescent="0.25">
      <c r="A763">
        <v>19</v>
      </c>
      <c r="B763" t="s">
        <v>237</v>
      </c>
      <c r="C763" s="37"/>
    </row>
    <row r="764" spans="1:6" hidden="1" x14ac:dyDescent="0.25">
      <c r="A764">
        <v>20</v>
      </c>
      <c r="B764" t="s">
        <v>191</v>
      </c>
      <c r="C764" s="37">
        <f>$D$776</f>
        <v>389.05555555555554</v>
      </c>
      <c r="F764" s="28"/>
    </row>
    <row r="765" spans="1:6" hidden="1" x14ac:dyDescent="0.25">
      <c r="A765">
        <v>21</v>
      </c>
      <c r="B765" t="s">
        <v>102</v>
      </c>
      <c r="C765" s="37">
        <f>$D$776</f>
        <v>389.05555555555554</v>
      </c>
      <c r="D765" s="19" t="s">
        <v>371</v>
      </c>
      <c r="F765" s="28"/>
    </row>
    <row r="766" spans="1:6" hidden="1" x14ac:dyDescent="0.25">
      <c r="A766">
        <v>22</v>
      </c>
      <c r="B766" t="s">
        <v>239</v>
      </c>
      <c r="C766" s="37">
        <f>$D$776</f>
        <v>389.05555555555554</v>
      </c>
      <c r="D766">
        <v>3000</v>
      </c>
      <c r="E766" t="s">
        <v>456</v>
      </c>
      <c r="F766" s="28">
        <v>1</v>
      </c>
    </row>
    <row r="767" spans="1:6" hidden="1" x14ac:dyDescent="0.25">
      <c r="A767">
        <v>23</v>
      </c>
      <c r="B767" t="s">
        <v>110</v>
      </c>
      <c r="C767" s="37">
        <f>$D$776</f>
        <v>389.05555555555554</v>
      </c>
      <c r="D767">
        <v>99</v>
      </c>
      <c r="E767" t="s">
        <v>276</v>
      </c>
      <c r="F767" s="28">
        <v>2</v>
      </c>
    </row>
    <row r="768" spans="1:6" hidden="1" x14ac:dyDescent="0.25">
      <c r="A768">
        <v>24</v>
      </c>
      <c r="B768" t="s">
        <v>111</v>
      </c>
      <c r="C768" s="37">
        <f>$D$776</f>
        <v>389.05555555555554</v>
      </c>
      <c r="D768">
        <v>154</v>
      </c>
      <c r="E768" t="s">
        <v>276</v>
      </c>
      <c r="F768" s="28">
        <v>3</v>
      </c>
    </row>
    <row r="769" spans="1:6" hidden="1" x14ac:dyDescent="0.25">
      <c r="A769">
        <v>25</v>
      </c>
      <c r="B769" t="s">
        <v>240</v>
      </c>
      <c r="C769" s="37"/>
      <c r="D769">
        <v>1750</v>
      </c>
      <c r="E769" t="s">
        <v>650</v>
      </c>
      <c r="F769" s="28">
        <v>4</v>
      </c>
    </row>
    <row r="770" spans="1:6" hidden="1" x14ac:dyDescent="0.25">
      <c r="A770">
        <v>26</v>
      </c>
      <c r="B770" t="s">
        <v>370</v>
      </c>
      <c r="C770" s="37"/>
      <c r="D770">
        <v>2000</v>
      </c>
      <c r="E770" t="s">
        <v>651</v>
      </c>
      <c r="F770" s="28">
        <v>5</v>
      </c>
    </row>
    <row r="771" spans="1:6" hidden="1" x14ac:dyDescent="0.25">
      <c r="A771">
        <v>27</v>
      </c>
      <c r="B771" t="s">
        <v>105</v>
      </c>
      <c r="C771" s="37">
        <f>$D$776</f>
        <v>389.05555555555554</v>
      </c>
      <c r="E771" t="s">
        <v>456</v>
      </c>
      <c r="F771" s="28">
        <v>6</v>
      </c>
    </row>
    <row r="772" spans="1:6" hidden="1" x14ac:dyDescent="0.25">
      <c r="A772">
        <v>28</v>
      </c>
      <c r="B772" t="s">
        <v>103</v>
      </c>
      <c r="C772" s="37">
        <f>$D$776</f>
        <v>389.05555555555554</v>
      </c>
      <c r="E772" t="s">
        <v>456</v>
      </c>
      <c r="F772" s="28">
        <v>7</v>
      </c>
    </row>
    <row r="773" spans="1:6" hidden="1" x14ac:dyDescent="0.25">
      <c r="C773" s="37"/>
      <c r="E773" t="s">
        <v>456</v>
      </c>
      <c r="F773" s="28">
        <v>8</v>
      </c>
    </row>
    <row r="774" spans="1:6" hidden="1" x14ac:dyDescent="0.25">
      <c r="C774" s="37"/>
      <c r="E774" t="s">
        <v>380</v>
      </c>
    </row>
    <row r="775" spans="1:6" hidden="1" x14ac:dyDescent="0.25">
      <c r="C775" s="37">
        <f>SUM(C745:C774)</f>
        <v>7392.0555555555566</v>
      </c>
      <c r="D775" s="35">
        <f>SUM(D766:D774)</f>
        <v>7003</v>
      </c>
      <c r="E775" s="39">
        <f>IF(C775&gt;0,D775/C776,0)</f>
        <v>368.57894736842104</v>
      </c>
    </row>
    <row r="776" spans="1:6" hidden="1" x14ac:dyDescent="0.25">
      <c r="B776" t="s">
        <v>496</v>
      </c>
      <c r="C776">
        <f>COUNTIF(C743:C774,"&gt;0")</f>
        <v>19</v>
      </c>
      <c r="D776">
        <f>D775/E776</f>
        <v>389.05555555555554</v>
      </c>
      <c r="E776">
        <v>18</v>
      </c>
      <c r="F776" t="s">
        <v>513</v>
      </c>
    </row>
    <row r="777" spans="1:6" hidden="1" x14ac:dyDescent="0.25"/>
    <row r="778" spans="1:6" hidden="1" x14ac:dyDescent="0.25"/>
    <row r="779" spans="1:6" hidden="1" x14ac:dyDescent="0.25">
      <c r="B779" t="s">
        <v>431</v>
      </c>
      <c r="D779" s="42"/>
    </row>
    <row r="780" spans="1:6" hidden="1" x14ac:dyDescent="0.25">
      <c r="B780" t="s">
        <v>432</v>
      </c>
    </row>
    <row r="781" spans="1:6" hidden="1" x14ac:dyDescent="0.25">
      <c r="A781">
        <v>1</v>
      </c>
      <c r="B781" t="s">
        <v>101</v>
      </c>
      <c r="C781" s="37">
        <f t="shared" ref="C781:C789" si="21">$D$812</f>
        <v>1335.5714285714287</v>
      </c>
    </row>
    <row r="782" spans="1:6" hidden="1" x14ac:dyDescent="0.25">
      <c r="A782">
        <v>2</v>
      </c>
      <c r="B782" t="s">
        <v>330</v>
      </c>
      <c r="C782" s="37">
        <f t="shared" si="21"/>
        <v>1335.5714285714287</v>
      </c>
    </row>
    <row r="783" spans="1:6" hidden="1" x14ac:dyDescent="0.25">
      <c r="A783">
        <v>3</v>
      </c>
      <c r="B783" t="s">
        <v>440</v>
      </c>
      <c r="C783" s="37"/>
    </row>
    <row r="784" spans="1:6" hidden="1" x14ac:dyDescent="0.25">
      <c r="A784">
        <v>4</v>
      </c>
      <c r="B784" t="s">
        <v>190</v>
      </c>
      <c r="C784" s="37">
        <f t="shared" si="21"/>
        <v>1335.5714285714287</v>
      </c>
    </row>
    <row r="785" spans="1:6" hidden="1" x14ac:dyDescent="0.25">
      <c r="A785">
        <v>5</v>
      </c>
      <c r="B785" t="s">
        <v>442</v>
      </c>
      <c r="C785" s="37">
        <f t="shared" si="21"/>
        <v>1335.5714285714287</v>
      </c>
    </row>
    <row r="786" spans="1:6" hidden="1" x14ac:dyDescent="0.25">
      <c r="A786">
        <v>6</v>
      </c>
      <c r="B786" t="s">
        <v>181</v>
      </c>
      <c r="C786" s="37"/>
    </row>
    <row r="787" spans="1:6" hidden="1" x14ac:dyDescent="0.25">
      <c r="A787">
        <v>7</v>
      </c>
      <c r="B787" t="s">
        <v>232</v>
      </c>
      <c r="C787" s="37">
        <f t="shared" si="21"/>
        <v>1335.5714285714287</v>
      </c>
    </row>
    <row r="788" spans="1:6" hidden="1" x14ac:dyDescent="0.25">
      <c r="A788">
        <v>8</v>
      </c>
      <c r="B788" t="s">
        <v>623</v>
      </c>
      <c r="C788" s="37"/>
    </row>
    <row r="789" spans="1:6" hidden="1" x14ac:dyDescent="0.25">
      <c r="A789">
        <v>9</v>
      </c>
      <c r="B789" t="s">
        <v>625</v>
      </c>
      <c r="C789" s="37">
        <f t="shared" si="21"/>
        <v>1335.5714285714287</v>
      </c>
    </row>
    <row r="790" spans="1:6" hidden="1" x14ac:dyDescent="0.25">
      <c r="A790">
        <v>10</v>
      </c>
      <c r="B790" t="s">
        <v>233</v>
      </c>
      <c r="C790" s="37">
        <f t="shared" ref="C790:C808" si="22">$D$812</f>
        <v>1335.5714285714287</v>
      </c>
    </row>
    <row r="791" spans="1:6" hidden="1" x14ac:dyDescent="0.25">
      <c r="A791">
        <v>11</v>
      </c>
      <c r="B791" t="s">
        <v>98</v>
      </c>
      <c r="C791" s="37">
        <f t="shared" si="22"/>
        <v>1335.5714285714287</v>
      </c>
    </row>
    <row r="792" spans="1:6" hidden="1" x14ac:dyDescent="0.25">
      <c r="A792">
        <v>12</v>
      </c>
      <c r="B792" t="s">
        <v>100</v>
      </c>
      <c r="C792" s="37">
        <f t="shared" si="22"/>
        <v>1335.5714285714287</v>
      </c>
    </row>
    <row r="793" spans="1:6" hidden="1" x14ac:dyDescent="0.25">
      <c r="A793">
        <v>13</v>
      </c>
      <c r="B793" t="s">
        <v>545</v>
      </c>
      <c r="C793" s="37">
        <f t="shared" si="22"/>
        <v>1335.5714285714287</v>
      </c>
    </row>
    <row r="794" spans="1:6" hidden="1" x14ac:dyDescent="0.25">
      <c r="A794">
        <v>14</v>
      </c>
      <c r="B794" t="s">
        <v>611</v>
      </c>
      <c r="C794" s="37"/>
    </row>
    <row r="795" spans="1:6" hidden="1" x14ac:dyDescent="0.25">
      <c r="A795">
        <v>15</v>
      </c>
      <c r="B795" t="s">
        <v>234</v>
      </c>
      <c r="C795" s="37">
        <f t="shared" si="22"/>
        <v>1335.5714285714287</v>
      </c>
    </row>
    <row r="796" spans="1:6" hidden="1" x14ac:dyDescent="0.25">
      <c r="A796">
        <v>16</v>
      </c>
      <c r="B796" t="s">
        <v>443</v>
      </c>
      <c r="C796" s="37">
        <f t="shared" si="22"/>
        <v>1335.5714285714287</v>
      </c>
    </row>
    <row r="797" spans="1:6" hidden="1" x14ac:dyDescent="0.25">
      <c r="A797">
        <v>17</v>
      </c>
      <c r="B797" t="s">
        <v>444</v>
      </c>
      <c r="C797" s="37"/>
    </row>
    <row r="798" spans="1:6" hidden="1" x14ac:dyDescent="0.25">
      <c r="A798">
        <v>18</v>
      </c>
      <c r="B798" t="s">
        <v>236</v>
      </c>
      <c r="C798" s="37">
        <f t="shared" si="22"/>
        <v>1335.5714285714287</v>
      </c>
    </row>
    <row r="799" spans="1:6" hidden="1" x14ac:dyDescent="0.25">
      <c r="A799">
        <v>19</v>
      </c>
      <c r="B799" t="s">
        <v>237</v>
      </c>
      <c r="C799" s="37">
        <f t="shared" si="22"/>
        <v>1335.5714285714287</v>
      </c>
    </row>
    <row r="800" spans="1:6" hidden="1" x14ac:dyDescent="0.25">
      <c r="A800">
        <v>20</v>
      </c>
      <c r="B800" t="s">
        <v>191</v>
      </c>
      <c r="C800" s="37">
        <f t="shared" si="22"/>
        <v>1335.5714285714287</v>
      </c>
      <c r="F800" s="28"/>
    </row>
    <row r="801" spans="1:6" hidden="1" x14ac:dyDescent="0.25">
      <c r="A801">
        <v>21</v>
      </c>
      <c r="B801" t="s">
        <v>102</v>
      </c>
      <c r="C801" s="37">
        <f t="shared" si="22"/>
        <v>1335.5714285714287</v>
      </c>
      <c r="D801" s="19" t="s">
        <v>371</v>
      </c>
      <c r="F801" s="28"/>
    </row>
    <row r="802" spans="1:6" hidden="1" x14ac:dyDescent="0.25">
      <c r="A802">
        <v>22</v>
      </c>
      <c r="B802" t="s">
        <v>239</v>
      </c>
      <c r="C802" s="37">
        <f t="shared" si="22"/>
        <v>1335.5714285714287</v>
      </c>
      <c r="D802">
        <v>2950</v>
      </c>
      <c r="E802" t="s">
        <v>456</v>
      </c>
      <c r="F802" s="28">
        <v>1</v>
      </c>
    </row>
    <row r="803" spans="1:6" hidden="1" x14ac:dyDescent="0.25">
      <c r="A803">
        <v>23</v>
      </c>
      <c r="B803" t="s">
        <v>110</v>
      </c>
      <c r="C803" s="37">
        <f t="shared" si="22"/>
        <v>1335.5714285714287</v>
      </c>
      <c r="D803">
        <v>-2670</v>
      </c>
      <c r="E803" t="s">
        <v>633</v>
      </c>
      <c r="F803" s="28">
        <v>2</v>
      </c>
    </row>
    <row r="804" spans="1:6" hidden="1" x14ac:dyDescent="0.25">
      <c r="A804">
        <v>24</v>
      </c>
      <c r="B804" t="s">
        <v>111</v>
      </c>
      <c r="C804" s="37">
        <f t="shared" si="22"/>
        <v>1335.5714285714287</v>
      </c>
      <c r="D804">
        <v>1067</v>
      </c>
      <c r="E804" t="s">
        <v>276</v>
      </c>
      <c r="F804" s="28">
        <v>3</v>
      </c>
    </row>
    <row r="805" spans="1:6" hidden="1" x14ac:dyDescent="0.25">
      <c r="A805">
        <v>25</v>
      </c>
      <c r="B805" t="s">
        <v>240</v>
      </c>
      <c r="C805" s="37"/>
      <c r="E805" t="s">
        <v>604</v>
      </c>
      <c r="F805" s="28">
        <v>4</v>
      </c>
    </row>
    <row r="806" spans="1:6" hidden="1" x14ac:dyDescent="0.25">
      <c r="A806">
        <v>26</v>
      </c>
      <c r="B806" t="s">
        <v>370</v>
      </c>
      <c r="C806" s="37"/>
      <c r="D806">
        <v>26700</v>
      </c>
      <c r="E806" t="s">
        <v>456</v>
      </c>
      <c r="F806" s="28">
        <v>5</v>
      </c>
    </row>
    <row r="807" spans="1:6" hidden="1" x14ac:dyDescent="0.25">
      <c r="A807">
        <v>27</v>
      </c>
      <c r="B807" t="s">
        <v>105</v>
      </c>
      <c r="C807" s="37">
        <f t="shared" si="22"/>
        <v>1335.5714285714287</v>
      </c>
      <c r="E807" t="s">
        <v>456</v>
      </c>
      <c r="F807" s="28">
        <v>6</v>
      </c>
    </row>
    <row r="808" spans="1:6" hidden="1" x14ac:dyDescent="0.25">
      <c r="A808">
        <v>28</v>
      </c>
      <c r="B808" t="s">
        <v>103</v>
      </c>
      <c r="C808" s="37">
        <f t="shared" si="22"/>
        <v>1335.5714285714287</v>
      </c>
      <c r="E808" t="s">
        <v>456</v>
      </c>
      <c r="F808" s="28">
        <v>7</v>
      </c>
    </row>
    <row r="809" spans="1:6" hidden="1" x14ac:dyDescent="0.25">
      <c r="C809" s="37"/>
      <c r="E809" t="s">
        <v>456</v>
      </c>
      <c r="F809" s="28">
        <v>8</v>
      </c>
    </row>
    <row r="810" spans="1:6" hidden="1" x14ac:dyDescent="0.25">
      <c r="C810" s="37"/>
      <c r="E810" t="s">
        <v>380</v>
      </c>
    </row>
    <row r="811" spans="1:6" hidden="1" x14ac:dyDescent="0.25">
      <c r="C811" s="37">
        <f>SUM(C781:C810)</f>
        <v>28046.999999999996</v>
      </c>
      <c r="D811" s="35">
        <f>SUM(D802:D810)</f>
        <v>28047</v>
      </c>
      <c r="E811" s="39">
        <f>IF(C811&gt;0,D811/C812,0)</f>
        <v>1335.5714285714287</v>
      </c>
    </row>
    <row r="812" spans="1:6" hidden="1" x14ac:dyDescent="0.25">
      <c r="B812" t="s">
        <v>496</v>
      </c>
      <c r="C812">
        <f>COUNTIF(C779:C810,"&gt;0")</f>
        <v>21</v>
      </c>
      <c r="D812">
        <f>D811/E812</f>
        <v>1335.5714285714287</v>
      </c>
      <c r="E812">
        <v>21</v>
      </c>
      <c r="F812" t="s">
        <v>513</v>
      </c>
    </row>
    <row r="813" spans="1:6" hidden="1" x14ac:dyDescent="0.25"/>
    <row r="814" spans="1:6" hidden="1" x14ac:dyDescent="0.25"/>
    <row r="815" spans="1:6" hidden="1" x14ac:dyDescent="0.25">
      <c r="B815" t="s">
        <v>667</v>
      </c>
      <c r="D815" s="42"/>
    </row>
    <row r="816" spans="1:6" hidden="1" x14ac:dyDescent="0.25">
      <c r="B816" t="s">
        <v>432</v>
      </c>
    </row>
    <row r="817" spans="1:6" hidden="1" x14ac:dyDescent="0.25">
      <c r="A817">
        <v>1</v>
      </c>
      <c r="B817" t="s">
        <v>101</v>
      </c>
      <c r="C817" s="37">
        <f t="shared" ref="C817:C841" si="23">$D$845</f>
        <v>3132.48</v>
      </c>
    </row>
    <row r="818" spans="1:6" hidden="1" x14ac:dyDescent="0.25">
      <c r="A818">
        <v>2</v>
      </c>
      <c r="B818" t="s">
        <v>330</v>
      </c>
      <c r="C818" s="37">
        <f t="shared" si="23"/>
        <v>3132.48</v>
      </c>
    </row>
    <row r="819" spans="1:6" hidden="1" x14ac:dyDescent="0.25">
      <c r="A819">
        <v>3</v>
      </c>
      <c r="B819" t="s">
        <v>440</v>
      </c>
      <c r="C819" s="37">
        <f t="shared" si="23"/>
        <v>3132.48</v>
      </c>
    </row>
    <row r="820" spans="1:6" hidden="1" x14ac:dyDescent="0.25">
      <c r="A820">
        <v>4</v>
      </c>
      <c r="B820" t="s">
        <v>232</v>
      </c>
      <c r="C820" s="37">
        <f t="shared" si="23"/>
        <v>3132.48</v>
      </c>
    </row>
    <row r="821" spans="1:6" hidden="1" x14ac:dyDescent="0.25">
      <c r="A821">
        <v>5</v>
      </c>
      <c r="B821" t="s">
        <v>623</v>
      </c>
      <c r="C821" s="37">
        <f t="shared" si="23"/>
        <v>3132.48</v>
      </c>
    </row>
    <row r="822" spans="1:6" hidden="1" x14ac:dyDescent="0.25">
      <c r="A822">
        <v>6</v>
      </c>
      <c r="B822" t="s">
        <v>625</v>
      </c>
      <c r="C822" s="37">
        <f t="shared" si="23"/>
        <v>3132.48</v>
      </c>
    </row>
    <row r="823" spans="1:6" hidden="1" x14ac:dyDescent="0.25">
      <c r="A823">
        <v>7</v>
      </c>
      <c r="B823" t="s">
        <v>233</v>
      </c>
      <c r="C823" s="37">
        <f t="shared" si="23"/>
        <v>3132.48</v>
      </c>
    </row>
    <row r="824" spans="1:6" hidden="1" x14ac:dyDescent="0.25">
      <c r="A824">
        <v>8</v>
      </c>
      <c r="B824" t="s">
        <v>98</v>
      </c>
      <c r="C824" s="37">
        <f t="shared" si="23"/>
        <v>3132.48</v>
      </c>
    </row>
    <row r="825" spans="1:6" hidden="1" x14ac:dyDescent="0.25">
      <c r="A825">
        <v>9</v>
      </c>
      <c r="B825" t="s">
        <v>100</v>
      </c>
      <c r="C825" s="37">
        <f t="shared" si="23"/>
        <v>3132.48</v>
      </c>
    </row>
    <row r="826" spans="1:6" hidden="1" x14ac:dyDescent="0.25">
      <c r="A826">
        <v>10</v>
      </c>
      <c r="B826" t="s">
        <v>545</v>
      </c>
      <c r="C826" s="37">
        <f t="shared" si="23"/>
        <v>3132.48</v>
      </c>
      <c r="D826">
        <v>1671</v>
      </c>
      <c r="E826" t="s">
        <v>693</v>
      </c>
      <c r="F826" t="s">
        <v>687</v>
      </c>
    </row>
    <row r="827" spans="1:6" hidden="1" x14ac:dyDescent="0.25">
      <c r="A827">
        <v>11</v>
      </c>
      <c r="B827" t="s">
        <v>611</v>
      </c>
      <c r="C827" s="37">
        <f t="shared" si="23"/>
        <v>3132.48</v>
      </c>
      <c r="D827">
        <v>1778</v>
      </c>
      <c r="E827" t="s">
        <v>693</v>
      </c>
      <c r="F827" t="s">
        <v>439</v>
      </c>
    </row>
    <row r="828" spans="1:6" hidden="1" x14ac:dyDescent="0.25">
      <c r="A828">
        <v>12</v>
      </c>
      <c r="B828" t="s">
        <v>234</v>
      </c>
      <c r="C828" s="37">
        <f t="shared" si="23"/>
        <v>3132.48</v>
      </c>
      <c r="D828">
        <v>1705</v>
      </c>
      <c r="E828" t="s">
        <v>693</v>
      </c>
      <c r="F828" t="s">
        <v>377</v>
      </c>
    </row>
    <row r="829" spans="1:6" hidden="1" x14ac:dyDescent="0.25">
      <c r="A829">
        <v>13</v>
      </c>
      <c r="B829" t="s">
        <v>444</v>
      </c>
      <c r="C829" s="37">
        <f t="shared" si="23"/>
        <v>3132.48</v>
      </c>
      <c r="D829">
        <v>1707</v>
      </c>
      <c r="E829" t="s">
        <v>693</v>
      </c>
      <c r="F829" t="s">
        <v>689</v>
      </c>
    </row>
    <row r="830" spans="1:6" hidden="1" x14ac:dyDescent="0.25">
      <c r="A830">
        <v>14</v>
      </c>
      <c r="B830" t="s">
        <v>236</v>
      </c>
      <c r="C830" s="37">
        <f t="shared" si="23"/>
        <v>3132.48</v>
      </c>
      <c r="D830">
        <f>SUM(D826:D829)</f>
        <v>6861</v>
      </c>
      <c r="E830" t="s">
        <v>693</v>
      </c>
      <c r="F830" t="s">
        <v>189</v>
      </c>
    </row>
    <row r="831" spans="1:6" hidden="1" x14ac:dyDescent="0.25">
      <c r="A831">
        <v>15</v>
      </c>
      <c r="B831" t="s">
        <v>237</v>
      </c>
      <c r="C831" s="37">
        <f t="shared" si="23"/>
        <v>3132.48</v>
      </c>
    </row>
    <row r="832" spans="1:6" hidden="1" x14ac:dyDescent="0.25">
      <c r="A832">
        <v>16</v>
      </c>
      <c r="B832" t="s">
        <v>191</v>
      </c>
      <c r="C832" s="37">
        <f t="shared" si="23"/>
        <v>3132.48</v>
      </c>
    </row>
    <row r="833" spans="1:6" hidden="1" x14ac:dyDescent="0.25">
      <c r="A833">
        <v>17</v>
      </c>
      <c r="B833" t="s">
        <v>105</v>
      </c>
      <c r="C833" s="37">
        <f t="shared" si="23"/>
        <v>3132.48</v>
      </c>
      <c r="F833" s="28"/>
    </row>
    <row r="834" spans="1:6" hidden="1" x14ac:dyDescent="0.25">
      <c r="A834">
        <v>18</v>
      </c>
      <c r="B834" t="s">
        <v>102</v>
      </c>
      <c r="C834" s="37">
        <f t="shared" si="23"/>
        <v>3132.48</v>
      </c>
      <c r="D834" s="19" t="s">
        <v>371</v>
      </c>
      <c r="F834" s="28"/>
    </row>
    <row r="835" spans="1:6" hidden="1" x14ac:dyDescent="0.25">
      <c r="A835">
        <v>19</v>
      </c>
      <c r="B835" t="s">
        <v>239</v>
      </c>
      <c r="C835" s="37">
        <f t="shared" si="23"/>
        <v>3132.48</v>
      </c>
      <c r="D835">
        <v>44700</v>
      </c>
      <c r="E835" t="s">
        <v>456</v>
      </c>
      <c r="F835" s="28">
        <v>1</v>
      </c>
    </row>
    <row r="836" spans="1:6" hidden="1" x14ac:dyDescent="0.25">
      <c r="A836">
        <v>20</v>
      </c>
      <c r="B836" t="s">
        <v>110</v>
      </c>
      <c r="C836" s="37">
        <f t="shared" si="23"/>
        <v>3132.48</v>
      </c>
      <c r="D836">
        <v>1400</v>
      </c>
      <c r="E836" t="s">
        <v>456</v>
      </c>
      <c r="F836" s="28">
        <v>2</v>
      </c>
    </row>
    <row r="837" spans="1:6" hidden="1" x14ac:dyDescent="0.25">
      <c r="A837">
        <v>21</v>
      </c>
      <c r="B837" t="s">
        <v>111</v>
      </c>
      <c r="C837" s="37">
        <f t="shared" si="23"/>
        <v>3132.48</v>
      </c>
      <c r="D837">
        <v>2571</v>
      </c>
      <c r="E837" t="s">
        <v>276</v>
      </c>
      <c r="F837" s="28">
        <v>3</v>
      </c>
    </row>
    <row r="838" spans="1:6" hidden="1" x14ac:dyDescent="0.25">
      <c r="A838">
        <v>22</v>
      </c>
      <c r="B838" t="s">
        <v>103</v>
      </c>
      <c r="C838" s="37">
        <f t="shared" si="23"/>
        <v>3132.48</v>
      </c>
      <c r="D838">
        <v>22780</v>
      </c>
      <c r="E838" t="s">
        <v>604</v>
      </c>
      <c r="F838" s="28">
        <v>4</v>
      </c>
    </row>
    <row r="839" spans="1:6" hidden="1" x14ac:dyDescent="0.25">
      <c r="A839">
        <v>23</v>
      </c>
      <c r="B839" t="s">
        <v>673</v>
      </c>
      <c r="C839" s="37">
        <f t="shared" si="23"/>
        <v>3132.48</v>
      </c>
      <c r="D839">
        <f>D830</f>
        <v>6861</v>
      </c>
      <c r="E839" t="s">
        <v>693</v>
      </c>
      <c r="F839" s="28">
        <v>5</v>
      </c>
    </row>
    <row r="840" spans="1:6" hidden="1" x14ac:dyDescent="0.25">
      <c r="A840">
        <v>24</v>
      </c>
      <c r="B840" t="s">
        <v>674</v>
      </c>
      <c r="C840" s="37">
        <f t="shared" si="23"/>
        <v>3132.48</v>
      </c>
      <c r="F840" s="28"/>
    </row>
    <row r="841" spans="1:6" hidden="1" x14ac:dyDescent="0.25">
      <c r="A841">
        <v>25</v>
      </c>
      <c r="B841" t="s">
        <v>675</v>
      </c>
      <c r="C841" s="37">
        <f t="shared" si="23"/>
        <v>3132.48</v>
      </c>
      <c r="F841" s="28"/>
    </row>
    <row r="842" spans="1:6" hidden="1" x14ac:dyDescent="0.25">
      <c r="C842" s="37"/>
      <c r="F842" s="28"/>
    </row>
    <row r="843" spans="1:6" hidden="1" x14ac:dyDescent="0.25">
      <c r="C843" s="37"/>
      <c r="E843" t="s">
        <v>692</v>
      </c>
    </row>
    <row r="844" spans="1:6" hidden="1" x14ac:dyDescent="0.25">
      <c r="C844" s="37">
        <f>SUM(C817:C843)</f>
        <v>78312.000000000015</v>
      </c>
      <c r="D844" s="35">
        <f>SUM(D835:D843)</f>
        <v>78312</v>
      </c>
      <c r="E844" s="39">
        <f>IF(C844&gt;0,D844/C845,0)</f>
        <v>3132.48</v>
      </c>
    </row>
    <row r="845" spans="1:6" hidden="1" x14ac:dyDescent="0.25">
      <c r="B845" t="s">
        <v>496</v>
      </c>
      <c r="C845">
        <f>COUNTIF(C817:C843,"&gt;0")</f>
        <v>25</v>
      </c>
      <c r="D845">
        <f>D844/E845</f>
        <v>3132.48</v>
      </c>
      <c r="E845">
        <v>25</v>
      </c>
      <c r="F845" t="s">
        <v>513</v>
      </c>
    </row>
    <row r="846" spans="1:6" hidden="1" x14ac:dyDescent="0.25"/>
    <row r="847" spans="1:6" hidden="1" x14ac:dyDescent="0.25"/>
    <row r="848" spans="1:6" hidden="1" x14ac:dyDescent="0.25">
      <c r="B848" s="5" t="s">
        <v>700</v>
      </c>
      <c r="C848">
        <v>20240617</v>
      </c>
      <c r="D848">
        <v>10153</v>
      </c>
    </row>
    <row r="849" spans="1:4" hidden="1" x14ac:dyDescent="0.25">
      <c r="B849" s="52" t="s">
        <v>701</v>
      </c>
      <c r="D849">
        <v>923</v>
      </c>
    </row>
    <row r="850" spans="1:4" hidden="1" x14ac:dyDescent="0.25">
      <c r="B850" s="52" t="s">
        <v>702</v>
      </c>
      <c r="D850">
        <v>923</v>
      </c>
    </row>
    <row r="851" spans="1:4" hidden="1" x14ac:dyDescent="0.25">
      <c r="B851" s="52" t="s">
        <v>703</v>
      </c>
      <c r="D851">
        <v>923</v>
      </c>
    </row>
    <row r="852" spans="1:4" hidden="1" x14ac:dyDescent="0.25">
      <c r="B852" s="52" t="s">
        <v>673</v>
      </c>
      <c r="D852">
        <v>923</v>
      </c>
    </row>
    <row r="853" spans="1:4" hidden="1" x14ac:dyDescent="0.25">
      <c r="B853" s="52" t="s">
        <v>704</v>
      </c>
      <c r="D853">
        <v>923</v>
      </c>
    </row>
    <row r="854" spans="1:4" hidden="1" x14ac:dyDescent="0.25">
      <c r="B854" s="52" t="s">
        <v>674</v>
      </c>
      <c r="D854">
        <v>923</v>
      </c>
    </row>
    <row r="855" spans="1:4" hidden="1" x14ac:dyDescent="0.25">
      <c r="B855" s="52" t="s">
        <v>705</v>
      </c>
      <c r="D855">
        <v>923</v>
      </c>
    </row>
    <row r="856" spans="1:4" hidden="1" x14ac:dyDescent="0.25">
      <c r="B856" s="52" t="s">
        <v>706</v>
      </c>
      <c r="D856">
        <v>923</v>
      </c>
    </row>
    <row r="857" spans="1:4" hidden="1" x14ac:dyDescent="0.25">
      <c r="B857" s="52" t="s">
        <v>707</v>
      </c>
      <c r="D857">
        <v>923</v>
      </c>
    </row>
    <row r="858" spans="1:4" hidden="1" x14ac:dyDescent="0.25">
      <c r="B858" s="52" t="s">
        <v>708</v>
      </c>
      <c r="D858">
        <v>923</v>
      </c>
    </row>
    <row r="859" spans="1:4" hidden="1" x14ac:dyDescent="0.25">
      <c r="B859" s="52" t="s">
        <v>709</v>
      </c>
      <c r="D859">
        <v>923</v>
      </c>
    </row>
    <row r="860" spans="1:4" hidden="1" x14ac:dyDescent="0.25"/>
    <row r="861" spans="1:4" hidden="1" x14ac:dyDescent="0.25"/>
    <row r="862" spans="1:4" hidden="1" x14ac:dyDescent="0.25"/>
    <row r="863" spans="1:4" x14ac:dyDescent="0.25">
      <c r="B863" t="s">
        <v>732</v>
      </c>
    </row>
    <row r="864" spans="1:4" x14ac:dyDescent="0.25">
      <c r="A864">
        <v>1</v>
      </c>
      <c r="B864" t="s">
        <v>101</v>
      </c>
      <c r="C864">
        <f>$D$898</f>
        <v>-852</v>
      </c>
    </row>
    <row r="865" spans="1:3" x14ac:dyDescent="0.25">
      <c r="A865">
        <v>2</v>
      </c>
      <c r="B865" t="s">
        <v>710</v>
      </c>
      <c r="C865">
        <f>$D$898</f>
        <v>-852</v>
      </c>
    </row>
    <row r="866" spans="1:3" x14ac:dyDescent="0.25">
      <c r="A866">
        <v>3</v>
      </c>
      <c r="B866" t="s">
        <v>108</v>
      </c>
      <c r="C866">
        <f>$D$898</f>
        <v>-852</v>
      </c>
    </row>
    <row r="867" spans="1:3" x14ac:dyDescent="0.25">
      <c r="A867">
        <v>4</v>
      </c>
      <c r="B867" t="s">
        <v>190</v>
      </c>
    </row>
    <row r="868" spans="1:3" x14ac:dyDescent="0.25">
      <c r="A868">
        <v>5</v>
      </c>
      <c r="B868" t="s">
        <v>232</v>
      </c>
      <c r="C868">
        <f t="shared" ref="C868:C887" si="24">$D$898</f>
        <v>-852</v>
      </c>
    </row>
    <row r="869" spans="1:3" x14ac:dyDescent="0.25">
      <c r="A869">
        <v>6</v>
      </c>
      <c r="B869" t="s">
        <v>623</v>
      </c>
      <c r="C869">
        <f t="shared" si="24"/>
        <v>-852</v>
      </c>
    </row>
    <row r="870" spans="1:3" x14ac:dyDescent="0.25">
      <c r="A870">
        <v>7</v>
      </c>
      <c r="B870" t="s">
        <v>622</v>
      </c>
      <c r="C870">
        <f t="shared" si="24"/>
        <v>-852</v>
      </c>
    </row>
    <row r="871" spans="1:3" x14ac:dyDescent="0.25">
      <c r="A871">
        <v>8</v>
      </c>
      <c r="B871" t="s">
        <v>233</v>
      </c>
      <c r="C871">
        <f t="shared" si="24"/>
        <v>-852</v>
      </c>
    </row>
    <row r="872" spans="1:3" x14ac:dyDescent="0.25">
      <c r="A872">
        <v>9</v>
      </c>
      <c r="B872" t="s">
        <v>713</v>
      </c>
      <c r="C872">
        <f t="shared" si="24"/>
        <v>-852</v>
      </c>
    </row>
    <row r="873" spans="1:3" x14ac:dyDescent="0.25">
      <c r="A873">
        <v>10</v>
      </c>
      <c r="B873" t="s">
        <v>98</v>
      </c>
      <c r="C873">
        <f t="shared" si="24"/>
        <v>-852</v>
      </c>
    </row>
    <row r="874" spans="1:3" x14ac:dyDescent="0.25">
      <c r="A874">
        <v>11</v>
      </c>
      <c r="B874" t="s">
        <v>100</v>
      </c>
      <c r="C874">
        <f t="shared" si="24"/>
        <v>-852</v>
      </c>
    </row>
    <row r="875" spans="1:3" x14ac:dyDescent="0.25">
      <c r="A875">
        <v>12</v>
      </c>
      <c r="B875" t="s">
        <v>711</v>
      </c>
      <c r="C875">
        <f t="shared" si="24"/>
        <v>-852</v>
      </c>
    </row>
    <row r="876" spans="1:3" x14ac:dyDescent="0.25">
      <c r="A876">
        <v>13</v>
      </c>
      <c r="B876" t="s">
        <v>675</v>
      </c>
      <c r="C876">
        <f t="shared" si="24"/>
        <v>-852</v>
      </c>
    </row>
    <row r="877" spans="1:3" x14ac:dyDescent="0.25">
      <c r="A877">
        <v>14</v>
      </c>
      <c r="B877" t="s">
        <v>673</v>
      </c>
      <c r="C877">
        <f t="shared" si="24"/>
        <v>-852</v>
      </c>
    </row>
    <row r="878" spans="1:3" x14ac:dyDescent="0.25">
      <c r="A878">
        <v>15</v>
      </c>
      <c r="B878" t="s">
        <v>611</v>
      </c>
      <c r="C878">
        <f t="shared" si="24"/>
        <v>-852</v>
      </c>
    </row>
    <row r="879" spans="1:3" x14ac:dyDescent="0.25">
      <c r="A879">
        <v>16</v>
      </c>
      <c r="B879" t="s">
        <v>674</v>
      </c>
      <c r="C879">
        <f t="shared" si="24"/>
        <v>-852</v>
      </c>
    </row>
    <row r="880" spans="1:3" x14ac:dyDescent="0.25">
      <c r="A880">
        <v>17</v>
      </c>
      <c r="B880" t="s">
        <v>234</v>
      </c>
      <c r="C880">
        <f t="shared" si="24"/>
        <v>-852</v>
      </c>
    </row>
    <row r="881" spans="1:7" x14ac:dyDescent="0.25">
      <c r="A881">
        <v>18</v>
      </c>
      <c r="B881" t="s">
        <v>714</v>
      </c>
      <c r="C881">
        <f t="shared" si="24"/>
        <v>-852</v>
      </c>
    </row>
    <row r="882" spans="1:7" x14ac:dyDescent="0.25">
      <c r="A882">
        <v>19</v>
      </c>
      <c r="B882" t="s">
        <v>284</v>
      </c>
      <c r="C882">
        <f t="shared" si="24"/>
        <v>-852</v>
      </c>
    </row>
    <row r="883" spans="1:7" x14ac:dyDescent="0.25">
      <c r="A883">
        <v>20</v>
      </c>
      <c r="B883" t="s">
        <v>236</v>
      </c>
      <c r="C883">
        <f t="shared" si="24"/>
        <v>-852</v>
      </c>
    </row>
    <row r="884" spans="1:7" x14ac:dyDescent="0.25">
      <c r="A884">
        <v>21</v>
      </c>
      <c r="B884" t="s">
        <v>715</v>
      </c>
      <c r="C884">
        <f t="shared" si="24"/>
        <v>-852</v>
      </c>
    </row>
    <row r="885" spans="1:7" x14ac:dyDescent="0.25">
      <c r="A885">
        <v>22</v>
      </c>
      <c r="B885" t="s">
        <v>237</v>
      </c>
      <c r="C885">
        <f t="shared" si="24"/>
        <v>-852</v>
      </c>
    </row>
    <row r="886" spans="1:7" x14ac:dyDescent="0.25">
      <c r="A886">
        <v>23</v>
      </c>
      <c r="B886" t="s">
        <v>191</v>
      </c>
      <c r="C886">
        <f t="shared" si="24"/>
        <v>-852</v>
      </c>
      <c r="D886" s="19" t="s">
        <v>371</v>
      </c>
      <c r="F886" s="28"/>
    </row>
    <row r="887" spans="1:7" x14ac:dyDescent="0.25">
      <c r="A887">
        <v>24</v>
      </c>
      <c r="B887" t="s">
        <v>105</v>
      </c>
      <c r="C887">
        <f t="shared" si="24"/>
        <v>-852</v>
      </c>
      <c r="D887">
        <v>-18760</v>
      </c>
      <c r="E887" t="s">
        <v>456</v>
      </c>
      <c r="F887" s="28">
        <v>1</v>
      </c>
      <c r="G887" t="s">
        <v>740</v>
      </c>
    </row>
    <row r="888" spans="1:7" x14ac:dyDescent="0.25">
      <c r="A888">
        <v>25</v>
      </c>
      <c r="B888" t="s">
        <v>112</v>
      </c>
      <c r="D888">
        <v>-4593</v>
      </c>
      <c r="E888" t="s">
        <v>740</v>
      </c>
      <c r="F888" s="28">
        <v>2</v>
      </c>
      <c r="G888" s="28">
        <v>4613.41</v>
      </c>
    </row>
    <row r="889" spans="1:7" x14ac:dyDescent="0.25">
      <c r="A889">
        <v>26</v>
      </c>
      <c r="B889" t="s">
        <v>102</v>
      </c>
      <c r="C889">
        <f>$D$898</f>
        <v>-852</v>
      </c>
      <c r="D889">
        <v>-2187</v>
      </c>
      <c r="E889" t="s">
        <v>739</v>
      </c>
      <c r="F889" s="28">
        <v>3</v>
      </c>
      <c r="G889" s="28">
        <v>19.5</v>
      </c>
    </row>
    <row r="890" spans="1:7" x14ac:dyDescent="0.25">
      <c r="A890">
        <v>27</v>
      </c>
      <c r="B890" t="s">
        <v>716</v>
      </c>
      <c r="C890">
        <f>$D$898</f>
        <v>-852</v>
      </c>
      <c r="E890" t="s">
        <v>604</v>
      </c>
      <c r="F890" s="28">
        <v>4</v>
      </c>
      <c r="G890" s="28">
        <f>G888-G889</f>
        <v>4593.91</v>
      </c>
    </row>
    <row r="891" spans="1:7" x14ac:dyDescent="0.25">
      <c r="A891">
        <v>28</v>
      </c>
      <c r="B891" t="s">
        <v>239</v>
      </c>
      <c r="E891" t="s">
        <v>693</v>
      </c>
      <c r="F891" s="28">
        <v>5</v>
      </c>
    </row>
    <row r="892" spans="1:7" x14ac:dyDescent="0.25">
      <c r="A892">
        <v>29</v>
      </c>
      <c r="B892" t="s">
        <v>110</v>
      </c>
      <c r="C892">
        <f>$D$898</f>
        <v>-852</v>
      </c>
      <c r="F892" s="28"/>
    </row>
    <row r="893" spans="1:7" x14ac:dyDescent="0.25">
      <c r="A893">
        <v>30</v>
      </c>
      <c r="B893" t="s">
        <v>111</v>
      </c>
      <c r="C893">
        <f>$D$898</f>
        <v>-852</v>
      </c>
      <c r="F893" s="28"/>
    </row>
    <row r="894" spans="1:7" x14ac:dyDescent="0.25">
      <c r="A894">
        <v>31</v>
      </c>
      <c r="B894" t="s">
        <v>103</v>
      </c>
      <c r="C894">
        <f>$D$898</f>
        <v>-852</v>
      </c>
      <c r="F894" s="28"/>
    </row>
    <row r="895" spans="1:7" x14ac:dyDescent="0.25">
      <c r="A895">
        <v>32</v>
      </c>
      <c r="B895" t="s">
        <v>733</v>
      </c>
      <c r="C895">
        <f>$D$898</f>
        <v>-852</v>
      </c>
      <c r="F895" s="28"/>
    </row>
    <row r="896" spans="1:7" x14ac:dyDescent="0.25">
      <c r="A896">
        <v>33</v>
      </c>
      <c r="B896" t="s">
        <v>718</v>
      </c>
      <c r="C896">
        <f>$D$898</f>
        <v>-852</v>
      </c>
      <c r="D896">
        <v>-20</v>
      </c>
      <c r="E896" t="s">
        <v>692</v>
      </c>
      <c r="F896" t="s">
        <v>744</v>
      </c>
    </row>
    <row r="897" spans="1:6" x14ac:dyDescent="0.25">
      <c r="C897" s="37">
        <f>SUM(C864:C896)</f>
        <v>-25560</v>
      </c>
      <c r="D897" s="35">
        <f>SUM(D887:D896)</f>
        <v>-25560</v>
      </c>
      <c r="E897" s="39">
        <f>IF(C897&gt;0,D897/C898,0)</f>
        <v>0</v>
      </c>
    </row>
    <row r="898" spans="1:6" x14ac:dyDescent="0.25">
      <c r="B898" t="s">
        <v>496</v>
      </c>
      <c r="C898">
        <f>COUNTIF(C869:C896,"&gt;0")</f>
        <v>0</v>
      </c>
      <c r="D898">
        <f>D897/E898</f>
        <v>-852</v>
      </c>
      <c r="E898">
        <v>30</v>
      </c>
      <c r="F898" t="s">
        <v>513</v>
      </c>
    </row>
    <row r="900" spans="1:6" x14ac:dyDescent="0.25">
      <c r="A900" t="s">
        <v>773</v>
      </c>
    </row>
    <row r="901" spans="1:6" x14ac:dyDescent="0.25">
      <c r="B901" t="s">
        <v>765</v>
      </c>
      <c r="C901" t="s">
        <v>742</v>
      </c>
    </row>
    <row r="902" spans="1:6" x14ac:dyDescent="0.25">
      <c r="B902" t="s">
        <v>101</v>
      </c>
      <c r="C902">
        <v>330</v>
      </c>
    </row>
    <row r="903" spans="1:6" x14ac:dyDescent="0.25">
      <c r="B903" t="s">
        <v>231</v>
      </c>
      <c r="C903">
        <v>792</v>
      </c>
    </row>
    <row r="904" spans="1:6" x14ac:dyDescent="0.25">
      <c r="B904" t="s">
        <v>440</v>
      </c>
      <c r="C904">
        <v>198</v>
      </c>
    </row>
    <row r="905" spans="1:6" x14ac:dyDescent="0.25">
      <c r="B905" t="s">
        <v>766</v>
      </c>
      <c r="C905">
        <v>1419</v>
      </c>
    </row>
    <row r="906" spans="1:6" x14ac:dyDescent="0.25">
      <c r="B906" t="s">
        <v>233</v>
      </c>
      <c r="C906">
        <v>363</v>
      </c>
    </row>
    <row r="907" spans="1:6" x14ac:dyDescent="0.25">
      <c r="B907" t="s">
        <v>713</v>
      </c>
      <c r="C907">
        <v>363</v>
      </c>
    </row>
    <row r="908" spans="1:6" x14ac:dyDescent="0.25">
      <c r="B908" t="s">
        <v>100</v>
      </c>
      <c r="C908">
        <v>462</v>
      </c>
    </row>
    <row r="909" spans="1:6" x14ac:dyDescent="0.25">
      <c r="B909" t="s">
        <v>767</v>
      </c>
      <c r="C909">
        <v>594</v>
      </c>
    </row>
    <row r="910" spans="1:6" x14ac:dyDescent="0.25">
      <c r="B910" t="s">
        <v>675</v>
      </c>
      <c r="C910">
        <v>693</v>
      </c>
    </row>
    <row r="911" spans="1:6" x14ac:dyDescent="0.25">
      <c r="B911" t="s">
        <v>611</v>
      </c>
      <c r="C911">
        <v>528</v>
      </c>
    </row>
    <row r="912" spans="1:6" x14ac:dyDescent="0.25">
      <c r="B912" t="s">
        <v>768</v>
      </c>
      <c r="C912">
        <v>825</v>
      </c>
    </row>
    <row r="913" spans="2:3" x14ac:dyDescent="0.25">
      <c r="B913" t="s">
        <v>769</v>
      </c>
      <c r="C913">
        <v>847</v>
      </c>
    </row>
    <row r="914" spans="2:3" x14ac:dyDescent="0.25">
      <c r="B914" t="s">
        <v>110</v>
      </c>
      <c r="C914">
        <v>847</v>
      </c>
    </row>
    <row r="915" spans="2:3" x14ac:dyDescent="0.25">
      <c r="B915" t="s">
        <v>111</v>
      </c>
      <c r="C915">
        <v>847</v>
      </c>
    </row>
    <row r="916" spans="2:3" x14ac:dyDescent="0.25">
      <c r="B916" t="s">
        <v>714</v>
      </c>
      <c r="C916">
        <v>1485</v>
      </c>
    </row>
    <row r="917" spans="2:3" x14ac:dyDescent="0.25">
      <c r="B917" t="s">
        <v>770</v>
      </c>
      <c r="C917">
        <v>561</v>
      </c>
    </row>
    <row r="918" spans="2:3" x14ac:dyDescent="0.25">
      <c r="B918" t="s">
        <v>237</v>
      </c>
      <c r="C918">
        <v>1056</v>
      </c>
    </row>
    <row r="919" spans="2:3" x14ac:dyDescent="0.25">
      <c r="B919" t="s">
        <v>191</v>
      </c>
      <c r="C919">
        <v>726</v>
      </c>
    </row>
    <row r="920" spans="2:3" x14ac:dyDescent="0.25">
      <c r="B920" t="s">
        <v>105</v>
      </c>
      <c r="C920">
        <v>759</v>
      </c>
    </row>
    <row r="921" spans="2:3" x14ac:dyDescent="0.25">
      <c r="B921" t="s">
        <v>771</v>
      </c>
      <c r="C921">
        <v>528</v>
      </c>
    </row>
    <row r="922" spans="2:3" x14ac:dyDescent="0.25">
      <c r="B922" t="s">
        <v>102</v>
      </c>
      <c r="C922">
        <v>627</v>
      </c>
    </row>
    <row r="923" spans="2:3" x14ac:dyDescent="0.25">
      <c r="B923" t="s">
        <v>772</v>
      </c>
      <c r="C923">
        <v>891</v>
      </c>
    </row>
    <row r="924" spans="2:3" x14ac:dyDescent="0.25">
      <c r="B924" t="s">
        <v>733</v>
      </c>
      <c r="C924">
        <v>594</v>
      </c>
    </row>
    <row r="925" spans="2:3" x14ac:dyDescent="0.25">
      <c r="B925" t="s">
        <v>718</v>
      </c>
      <c r="C925">
        <v>561</v>
      </c>
    </row>
    <row r="926" spans="2:3" x14ac:dyDescent="0.25">
      <c r="C926">
        <v>16896</v>
      </c>
    </row>
    <row r="928" spans="2:3" x14ac:dyDescent="0.25">
      <c r="B928" t="s">
        <v>775</v>
      </c>
    </row>
    <row r="929" spans="1:4" x14ac:dyDescent="0.25">
      <c r="A929">
        <v>32</v>
      </c>
      <c r="B929" t="s">
        <v>778</v>
      </c>
      <c r="C929">
        <v>11160</v>
      </c>
      <c r="D929">
        <f>C929/A929</f>
        <v>348.75</v>
      </c>
    </row>
    <row r="930" spans="1:4" x14ac:dyDescent="0.25">
      <c r="B930" t="s">
        <v>779</v>
      </c>
      <c r="C930">
        <v>11660</v>
      </c>
      <c r="D930">
        <v>20</v>
      </c>
    </row>
    <row r="931" spans="1:4" x14ac:dyDescent="0.25">
      <c r="B931" t="s">
        <v>780</v>
      </c>
      <c r="C931">
        <v>20</v>
      </c>
      <c r="D931">
        <f>(C930+C931)/A929</f>
        <v>365</v>
      </c>
    </row>
    <row r="934" spans="1:4" x14ac:dyDescent="0.25">
      <c r="B934" t="s">
        <v>791</v>
      </c>
    </row>
    <row r="935" spans="1:4" x14ac:dyDescent="0.25">
      <c r="A935">
        <v>1</v>
      </c>
      <c r="B935" t="s">
        <v>101</v>
      </c>
      <c r="C935">
        <f t="shared" ref="C935:C942" si="25">$D$969</f>
        <v>-1455</v>
      </c>
    </row>
    <row r="936" spans="1:4" x14ac:dyDescent="0.25">
      <c r="A936">
        <v>2</v>
      </c>
      <c r="B936" t="s">
        <v>710</v>
      </c>
      <c r="C936">
        <f t="shared" si="25"/>
        <v>-1455</v>
      </c>
    </row>
    <row r="937" spans="1:4" x14ac:dyDescent="0.25">
      <c r="A937">
        <v>3</v>
      </c>
      <c r="B937" t="s">
        <v>782</v>
      </c>
      <c r="C937">
        <f t="shared" si="25"/>
        <v>-1455</v>
      </c>
    </row>
    <row r="938" spans="1:4" x14ac:dyDescent="0.25">
      <c r="A938">
        <v>4</v>
      </c>
      <c r="B938" t="s">
        <v>108</v>
      </c>
      <c r="C938">
        <f t="shared" si="25"/>
        <v>-1455</v>
      </c>
    </row>
    <row r="939" spans="1:4" x14ac:dyDescent="0.25">
      <c r="A939">
        <v>5</v>
      </c>
      <c r="B939" t="s">
        <v>232</v>
      </c>
      <c r="C939">
        <f t="shared" si="25"/>
        <v>-1455</v>
      </c>
    </row>
    <row r="940" spans="1:4" x14ac:dyDescent="0.25">
      <c r="A940">
        <v>6</v>
      </c>
      <c r="B940" t="s">
        <v>623</v>
      </c>
      <c r="C940">
        <f t="shared" si="25"/>
        <v>-1455</v>
      </c>
    </row>
    <row r="941" spans="1:4" x14ac:dyDescent="0.25">
      <c r="A941">
        <v>7</v>
      </c>
      <c r="B941" t="s">
        <v>622</v>
      </c>
      <c r="C941">
        <f t="shared" si="25"/>
        <v>-1455</v>
      </c>
    </row>
    <row r="942" spans="1:4" x14ac:dyDescent="0.25">
      <c r="A942">
        <v>8</v>
      </c>
      <c r="B942" t="s">
        <v>233</v>
      </c>
      <c r="C942">
        <f t="shared" si="25"/>
        <v>-1455</v>
      </c>
    </row>
    <row r="943" spans="1:4" x14ac:dyDescent="0.25">
      <c r="B943" t="s">
        <v>713</v>
      </c>
    </row>
    <row r="944" spans="1:4" x14ac:dyDescent="0.25">
      <c r="A944">
        <v>10</v>
      </c>
      <c r="B944" t="s">
        <v>98</v>
      </c>
      <c r="C944">
        <f>$D$969</f>
        <v>-1455</v>
      </c>
    </row>
    <row r="945" spans="1:7" x14ac:dyDescent="0.25">
      <c r="A945">
        <v>11</v>
      </c>
      <c r="B945" t="s">
        <v>100</v>
      </c>
      <c r="C945">
        <f>$D$969</f>
        <v>-1455</v>
      </c>
    </row>
    <row r="946" spans="1:7" x14ac:dyDescent="0.25">
      <c r="A946">
        <v>12</v>
      </c>
      <c r="B946" t="s">
        <v>711</v>
      </c>
      <c r="C946">
        <f>$D$969</f>
        <v>-1455</v>
      </c>
    </row>
    <row r="947" spans="1:7" x14ac:dyDescent="0.25">
      <c r="B947" t="s">
        <v>675</v>
      </c>
    </row>
    <row r="948" spans="1:7" x14ac:dyDescent="0.25">
      <c r="A948">
        <v>14</v>
      </c>
      <c r="B948" t="s">
        <v>673</v>
      </c>
      <c r="C948">
        <f>$D$969</f>
        <v>-1455</v>
      </c>
    </row>
    <row r="949" spans="1:7" x14ac:dyDescent="0.25">
      <c r="B949" t="s">
        <v>611</v>
      </c>
    </row>
    <row r="950" spans="1:7" x14ac:dyDescent="0.25">
      <c r="A950">
        <v>16</v>
      </c>
      <c r="B950" t="s">
        <v>674</v>
      </c>
      <c r="C950">
        <f>$D$969</f>
        <v>-1455</v>
      </c>
    </row>
    <row r="951" spans="1:7" x14ac:dyDescent="0.25">
      <c r="A951">
        <v>17</v>
      </c>
      <c r="B951" t="s">
        <v>234</v>
      </c>
      <c r="C951">
        <f>$D$969</f>
        <v>-1455</v>
      </c>
    </row>
    <row r="952" spans="1:7" x14ac:dyDescent="0.25">
      <c r="A952">
        <v>18</v>
      </c>
      <c r="B952" t="s">
        <v>714</v>
      </c>
      <c r="C952">
        <f>$D$969</f>
        <v>-1455</v>
      </c>
    </row>
    <row r="953" spans="1:7" x14ac:dyDescent="0.25">
      <c r="B953" t="s">
        <v>284</v>
      </c>
    </row>
    <row r="954" spans="1:7" x14ac:dyDescent="0.25">
      <c r="B954" t="s">
        <v>236</v>
      </c>
    </row>
    <row r="955" spans="1:7" x14ac:dyDescent="0.25">
      <c r="A955">
        <v>21</v>
      </c>
      <c r="B955" t="s">
        <v>715</v>
      </c>
      <c r="C955">
        <f t="shared" ref="C955:C960" si="26">$D$969</f>
        <v>-1455</v>
      </c>
    </row>
    <row r="956" spans="1:7" x14ac:dyDescent="0.25">
      <c r="A956">
        <v>22</v>
      </c>
      <c r="B956" t="s">
        <v>237</v>
      </c>
      <c r="C956">
        <f t="shared" si="26"/>
        <v>-1455</v>
      </c>
    </row>
    <row r="957" spans="1:7" x14ac:dyDescent="0.25">
      <c r="A957">
        <v>23</v>
      </c>
      <c r="B957" t="s">
        <v>191</v>
      </c>
      <c r="C957">
        <f t="shared" si="26"/>
        <v>-1455</v>
      </c>
      <c r="D957" s="19" t="s">
        <v>371</v>
      </c>
      <c r="F957" s="28"/>
    </row>
    <row r="958" spans="1:7" x14ac:dyDescent="0.25">
      <c r="A958">
        <v>24</v>
      </c>
      <c r="B958" t="s">
        <v>105</v>
      </c>
      <c r="C958">
        <f t="shared" si="26"/>
        <v>-1455</v>
      </c>
      <c r="D958">
        <v>-37330</v>
      </c>
      <c r="E958" t="s">
        <v>456</v>
      </c>
      <c r="F958" s="28">
        <v>1</v>
      </c>
    </row>
    <row r="959" spans="1:7" x14ac:dyDescent="0.25">
      <c r="A959">
        <v>25</v>
      </c>
      <c r="B959" t="s">
        <v>112</v>
      </c>
      <c r="C959">
        <f t="shared" si="26"/>
        <v>-1455</v>
      </c>
      <c r="D959">
        <v>-1935</v>
      </c>
      <c r="E959" t="s">
        <v>740</v>
      </c>
      <c r="F959" s="28">
        <v>2</v>
      </c>
      <c r="G959" s="28"/>
    </row>
    <row r="960" spans="1:7" x14ac:dyDescent="0.25">
      <c r="A960">
        <v>26</v>
      </c>
      <c r="B960" t="s">
        <v>102</v>
      </c>
      <c r="C960">
        <f t="shared" si="26"/>
        <v>-1455</v>
      </c>
      <c r="E960" t="s">
        <v>739</v>
      </c>
      <c r="F960" s="28">
        <v>3</v>
      </c>
      <c r="G960" s="28"/>
    </row>
    <row r="961" spans="1:7" x14ac:dyDescent="0.25">
      <c r="B961" t="s">
        <v>716</v>
      </c>
      <c r="E961" t="s">
        <v>604</v>
      </c>
      <c r="F961" s="28">
        <v>4</v>
      </c>
      <c r="G961" s="28"/>
    </row>
    <row r="962" spans="1:7" x14ac:dyDescent="0.25">
      <c r="A962">
        <v>28</v>
      </c>
      <c r="B962" t="s">
        <v>239</v>
      </c>
      <c r="C962">
        <f t="shared" ref="C962:C967" si="27">$D$969</f>
        <v>-1455</v>
      </c>
      <c r="E962" t="s">
        <v>693</v>
      </c>
      <c r="F962" s="28">
        <v>5</v>
      </c>
    </row>
    <row r="963" spans="1:7" x14ac:dyDescent="0.25">
      <c r="A963">
        <v>29</v>
      </c>
      <c r="B963" t="s">
        <v>110</v>
      </c>
      <c r="C963">
        <f t="shared" si="27"/>
        <v>-1455</v>
      </c>
      <c r="E963" t="s">
        <v>807</v>
      </c>
      <c r="F963" s="28"/>
      <c r="G963">
        <v>45</v>
      </c>
    </row>
    <row r="964" spans="1:7" x14ac:dyDescent="0.25">
      <c r="A964">
        <v>30</v>
      </c>
      <c r="B964" t="s">
        <v>111</v>
      </c>
      <c r="C964">
        <f t="shared" si="27"/>
        <v>-1455</v>
      </c>
      <c r="F964" s="28"/>
      <c r="G964">
        <f>G963*A969</f>
        <v>1215</v>
      </c>
    </row>
    <row r="965" spans="1:7" x14ac:dyDescent="0.25">
      <c r="A965">
        <v>31</v>
      </c>
      <c r="B965" t="s">
        <v>103</v>
      </c>
      <c r="C965">
        <f t="shared" si="27"/>
        <v>-1455</v>
      </c>
      <c r="F965" s="28"/>
    </row>
    <row r="966" spans="1:7" x14ac:dyDescent="0.25">
      <c r="A966">
        <v>32</v>
      </c>
      <c r="B966" t="s">
        <v>733</v>
      </c>
      <c r="C966">
        <f t="shared" si="27"/>
        <v>-1455</v>
      </c>
      <c r="F966" s="28"/>
    </row>
    <row r="967" spans="1:7" x14ac:dyDescent="0.25">
      <c r="A967">
        <v>33</v>
      </c>
      <c r="B967" t="s">
        <v>718</v>
      </c>
      <c r="C967">
        <f t="shared" si="27"/>
        <v>-1455</v>
      </c>
      <c r="D967">
        <v>-20</v>
      </c>
      <c r="E967" t="s">
        <v>692</v>
      </c>
      <c r="F967" t="s">
        <v>744</v>
      </c>
    </row>
    <row r="968" spans="1:7" x14ac:dyDescent="0.25">
      <c r="C968" s="37">
        <f>SUM(C935:C967)</f>
        <v>-39285</v>
      </c>
      <c r="D968" s="35">
        <f>SUM(D958:D967)</f>
        <v>-39285</v>
      </c>
      <c r="E968" s="39">
        <f>IF(C968&gt;0,D968/C969,0)</f>
        <v>0</v>
      </c>
    </row>
    <row r="969" spans="1:7" x14ac:dyDescent="0.25">
      <c r="A969">
        <f>COUNTIF(A935:A967,"&gt;0")</f>
        <v>27</v>
      </c>
      <c r="B969" t="s">
        <v>496</v>
      </c>
      <c r="C969">
        <f>COUNTIF(C940:C967,"&gt;0")</f>
        <v>0</v>
      </c>
      <c r="D969">
        <f>D968/A969</f>
        <v>-1455</v>
      </c>
      <c r="E969">
        <v>27</v>
      </c>
      <c r="F969" t="s">
        <v>513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AB8-538C-4C60-8D08-7AF9BEFC386E}">
  <sheetPr>
    <tabColor rgb="FF00B050"/>
  </sheetPr>
  <dimension ref="A1:D59"/>
  <sheetViews>
    <sheetView zoomScaleNormal="100" workbookViewId="0">
      <selection activeCell="A10" sqref="A10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1373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 t="s">
        <v>722</v>
      </c>
      <c r="B6" s="9">
        <v>-100</v>
      </c>
    </row>
    <row r="7" spans="1:2" x14ac:dyDescent="0.25">
      <c r="A7" s="5" t="s">
        <v>728</v>
      </c>
      <c r="B7" s="9">
        <v>1200</v>
      </c>
    </row>
    <row r="8" spans="1:2" x14ac:dyDescent="0.25">
      <c r="A8" s="5" t="s">
        <v>494</v>
      </c>
      <c r="B8" s="9">
        <f>Gemensamt!$D$898</f>
        <v>-852</v>
      </c>
    </row>
    <row r="9" spans="1:2" x14ac:dyDescent="0.25">
      <c r="A9" s="5" t="s">
        <v>774</v>
      </c>
      <c r="B9" s="9">
        <v>891</v>
      </c>
    </row>
    <row r="10" spans="1:2" x14ac:dyDescent="0.25">
      <c r="A10" s="5" t="s">
        <v>797</v>
      </c>
      <c r="B10" s="9">
        <v>-365</v>
      </c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B72"/>
  <sheetViews>
    <sheetView workbookViewId="0">
      <selection activeCell="B57" sqref="B57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530.83501168099451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t="s">
        <v>289</v>
      </c>
      <c r="B8" s="9">
        <v>407</v>
      </c>
    </row>
    <row r="9" spans="1:2" hidden="1" x14ac:dyDescent="0.25">
      <c r="A9" s="5" t="s">
        <v>314</v>
      </c>
      <c r="B9" s="9">
        <v>-100</v>
      </c>
    </row>
    <row r="10" spans="1:2" hidden="1" x14ac:dyDescent="0.25">
      <c r="A10" s="5" t="s">
        <v>326</v>
      </c>
      <c r="B10" s="9">
        <v>-100</v>
      </c>
    </row>
    <row r="11" spans="1:2" hidden="1" x14ac:dyDescent="0.25">
      <c r="A11" s="5" t="s">
        <v>328</v>
      </c>
      <c r="B11" s="8">
        <v>241</v>
      </c>
    </row>
    <row r="12" spans="1:2" hidden="1" x14ac:dyDescent="0.25">
      <c r="A12" s="5" t="s">
        <v>360</v>
      </c>
      <c r="B12" s="9">
        <v>-100</v>
      </c>
    </row>
    <row r="13" spans="1:2" hidden="1" x14ac:dyDescent="0.25">
      <c r="A13" s="5" t="s">
        <v>363</v>
      </c>
      <c r="B13" s="9">
        <v>1500</v>
      </c>
    </row>
    <row r="14" spans="1:2" hidden="1" x14ac:dyDescent="0.25">
      <c r="A14" s="5" t="s">
        <v>379</v>
      </c>
      <c r="B14" s="9">
        <f>-Gemensamt!$M$155</f>
        <v>-1178.76</v>
      </c>
    </row>
    <row r="15" spans="1:2" hidden="1" x14ac:dyDescent="0.25">
      <c r="A15" s="6" t="s">
        <v>406</v>
      </c>
      <c r="B15" s="9">
        <v>-67</v>
      </c>
    </row>
    <row r="16" spans="1:2" hidden="1" x14ac:dyDescent="0.25">
      <c r="A16" s="5" t="s">
        <v>410</v>
      </c>
      <c r="B16" s="9">
        <v>1500</v>
      </c>
    </row>
    <row r="17" spans="1:2" hidden="1" x14ac:dyDescent="0.25">
      <c r="A17" s="5" t="s">
        <v>425</v>
      </c>
      <c r="B17" s="9">
        <v>-100</v>
      </c>
    </row>
    <row r="18" spans="1:2" hidden="1" x14ac:dyDescent="0.25">
      <c r="A18" s="5" t="s">
        <v>445</v>
      </c>
      <c r="B18" s="9">
        <v>-228</v>
      </c>
    </row>
    <row r="19" spans="1:2" hidden="1" x14ac:dyDescent="0.25">
      <c r="A19" s="5" t="s">
        <v>451</v>
      </c>
      <c r="B19" s="9">
        <v>-973</v>
      </c>
    </row>
    <row r="20" spans="1:2" hidden="1" x14ac:dyDescent="0.25">
      <c r="A20" s="5" t="s">
        <v>461</v>
      </c>
      <c r="B20" s="9">
        <v>-1184</v>
      </c>
    </row>
    <row r="21" spans="1:2" hidden="1" x14ac:dyDescent="0.25">
      <c r="A21" s="5" t="s">
        <v>462</v>
      </c>
      <c r="B21" s="9">
        <v>100</v>
      </c>
    </row>
    <row r="22" spans="1:2" hidden="1" x14ac:dyDescent="0.25">
      <c r="A22" s="5" t="s">
        <v>464</v>
      </c>
      <c r="B22" s="9">
        <v>1000</v>
      </c>
    </row>
    <row r="23" spans="1:2" hidden="1" x14ac:dyDescent="0.25">
      <c r="A23" s="5" t="s">
        <v>473</v>
      </c>
      <c r="B23" s="9">
        <f>-Gemensamt!$E$358</f>
        <v>-83</v>
      </c>
    </row>
    <row r="24" spans="1:2" hidden="1" x14ac:dyDescent="0.25">
      <c r="A24" s="5" t="s">
        <v>481</v>
      </c>
      <c r="B24" s="9">
        <f>-Gemensamt!$E$291</f>
        <v>-57.689655172413794</v>
      </c>
    </row>
    <row r="25" spans="1:2" hidden="1" x14ac:dyDescent="0.25">
      <c r="A25" s="5" t="s">
        <v>326</v>
      </c>
      <c r="B25" s="9">
        <v>-103.4483</v>
      </c>
    </row>
    <row r="26" spans="1:2" hidden="1" x14ac:dyDescent="0.25">
      <c r="A26" s="5" t="s">
        <v>494</v>
      </c>
      <c r="B26" s="9">
        <f>-Gemensamt!$D$424</f>
        <v>-876.07692307692309</v>
      </c>
    </row>
    <row r="27" spans="1:2" hidden="1" x14ac:dyDescent="0.25">
      <c r="A27" s="5" t="s">
        <v>504</v>
      </c>
      <c r="B27" s="9">
        <v>-100</v>
      </c>
    </row>
    <row r="28" spans="1:2" hidden="1" x14ac:dyDescent="0.25">
      <c r="A28" s="5" t="s">
        <v>510</v>
      </c>
      <c r="B28" s="9">
        <f>-Gemensamt!$D$458</f>
        <v>-55</v>
      </c>
    </row>
    <row r="29" spans="1:2" hidden="1" x14ac:dyDescent="0.25">
      <c r="A29" s="5" t="s">
        <v>515</v>
      </c>
      <c r="B29" s="9">
        <v>1500</v>
      </c>
    </row>
    <row r="30" spans="1:2" hidden="1" x14ac:dyDescent="0.25">
      <c r="A30" s="5" t="s">
        <v>516</v>
      </c>
      <c r="B30" s="9">
        <f>-Gemensamt!$D$491</f>
        <v>-1278.4541666666667</v>
      </c>
    </row>
    <row r="31" spans="1:2" hidden="1" x14ac:dyDescent="0.25">
      <c r="A31" s="5" t="s">
        <v>531</v>
      </c>
      <c r="B31" s="9">
        <v>224</v>
      </c>
    </row>
    <row r="32" spans="1:2" hidden="1" x14ac:dyDescent="0.25">
      <c r="A32" s="5" t="s">
        <v>540</v>
      </c>
      <c r="B32" s="9">
        <v>3000</v>
      </c>
    </row>
    <row r="33" spans="1:2" hidden="1" x14ac:dyDescent="0.25">
      <c r="A33" s="5" t="s">
        <v>543</v>
      </c>
      <c r="B33" s="9">
        <f>-Gemensamt!$D$527</f>
        <v>-2715.1153846153848</v>
      </c>
    </row>
    <row r="34" spans="1:2" hidden="1" x14ac:dyDescent="0.25">
      <c r="A34" s="5" t="s">
        <v>548</v>
      </c>
      <c r="B34" s="9">
        <v>-365</v>
      </c>
    </row>
    <row r="35" spans="1:2" x14ac:dyDescent="0.25">
      <c r="A35" s="5" t="s">
        <v>550</v>
      </c>
      <c r="B35" s="9">
        <v>-100</v>
      </c>
    </row>
    <row r="36" spans="1:2" x14ac:dyDescent="0.25">
      <c r="A36" s="5" t="s">
        <v>568</v>
      </c>
      <c r="B36" s="9">
        <v>-500</v>
      </c>
    </row>
    <row r="37" spans="1:2" x14ac:dyDescent="0.25">
      <c r="A37" s="5" t="s">
        <v>593</v>
      </c>
      <c r="B37" s="9">
        <v>1000</v>
      </c>
    </row>
    <row r="38" spans="1:2" x14ac:dyDescent="0.25">
      <c r="A38" s="5" t="s">
        <v>595</v>
      </c>
      <c r="B38" s="9">
        <v>1500</v>
      </c>
    </row>
    <row r="39" spans="1:2" x14ac:dyDescent="0.25">
      <c r="A39" s="5" t="s">
        <v>483</v>
      </c>
      <c r="B39" s="9">
        <f>-Gemensamt!$D$635</f>
        <v>-2314.705882352941</v>
      </c>
    </row>
    <row r="40" spans="1:2" x14ac:dyDescent="0.25">
      <c r="A40" s="5" t="s">
        <v>43</v>
      </c>
      <c r="B40" s="9">
        <f>-Gemensamt!$D$563</f>
        <v>-215</v>
      </c>
    </row>
    <row r="41" spans="1:2" x14ac:dyDescent="0.25">
      <c r="A41" s="5" t="s">
        <v>610</v>
      </c>
      <c r="B41" s="9">
        <v>391</v>
      </c>
    </row>
    <row r="42" spans="1:2" x14ac:dyDescent="0.25">
      <c r="A42" s="5" t="s">
        <v>620</v>
      </c>
      <c r="B42" s="9">
        <v>-100</v>
      </c>
    </row>
    <row r="43" spans="1:2" x14ac:dyDescent="0.25">
      <c r="A43" s="5" t="s">
        <v>635</v>
      </c>
      <c r="B43" s="8">
        <v>1000</v>
      </c>
    </row>
    <row r="44" spans="1:2" x14ac:dyDescent="0.25">
      <c r="A44" s="5" t="s">
        <v>494</v>
      </c>
      <c r="B44" s="9">
        <f>-Gemensamt!$D$741</f>
        <v>-972.80769230769226</v>
      </c>
    </row>
    <row r="45" spans="1:2" x14ac:dyDescent="0.25">
      <c r="A45" s="5" t="s">
        <v>640</v>
      </c>
      <c r="B45" s="8">
        <v>1000</v>
      </c>
    </row>
    <row r="46" spans="1:2" x14ac:dyDescent="0.25">
      <c r="A46" s="5" t="s">
        <v>24</v>
      </c>
      <c r="B46" s="9">
        <f>-Gemensamt!$D$776</f>
        <v>-389.05555555555554</v>
      </c>
    </row>
    <row r="47" spans="1:2" x14ac:dyDescent="0.25">
      <c r="A47" s="5" t="s">
        <v>656</v>
      </c>
      <c r="B47" s="9">
        <v>2000</v>
      </c>
    </row>
    <row r="48" spans="1:2" x14ac:dyDescent="0.25">
      <c r="A48" t="s">
        <v>657</v>
      </c>
      <c r="B48" s="9">
        <v>452</v>
      </c>
    </row>
    <row r="49" spans="1:2" x14ac:dyDescent="0.25">
      <c r="A49" s="5" t="s">
        <v>658</v>
      </c>
      <c r="B49" s="9">
        <f>-Gemensamt!$D$812</f>
        <v>-1335.5714285714287</v>
      </c>
    </row>
    <row r="50" spans="1:2" x14ac:dyDescent="0.25">
      <c r="A50" s="5" t="s">
        <v>668</v>
      </c>
      <c r="B50" s="9">
        <v>-100</v>
      </c>
    </row>
    <row r="51" spans="1:2" x14ac:dyDescent="0.25">
      <c r="A51" s="5" t="s">
        <v>483</v>
      </c>
      <c r="B51" s="9">
        <f>-Gemensamt!$D$845</f>
        <v>-3132.48</v>
      </c>
    </row>
    <row r="52" spans="1:2" x14ac:dyDescent="0.25">
      <c r="A52" t="s">
        <v>679</v>
      </c>
      <c r="B52" s="9">
        <v>3000</v>
      </c>
    </row>
    <row r="53" spans="1:2" x14ac:dyDescent="0.25">
      <c r="A53" s="5" t="s">
        <v>721</v>
      </c>
      <c r="B53" s="9">
        <v>-324</v>
      </c>
    </row>
    <row r="54" spans="1:2" x14ac:dyDescent="0.25">
      <c r="A54" s="5" t="s">
        <v>722</v>
      </c>
      <c r="B54" s="9">
        <v>-100</v>
      </c>
    </row>
    <row r="55" spans="1:2" x14ac:dyDescent="0.25">
      <c r="A55" s="5" t="s">
        <v>797</v>
      </c>
      <c r="B55" s="9">
        <v>-365</v>
      </c>
    </row>
    <row r="56" spans="1:2" x14ac:dyDescent="0.25">
      <c r="A56" t="s">
        <v>785</v>
      </c>
      <c r="B56" s="9">
        <v>1500</v>
      </c>
    </row>
    <row r="57" spans="1:2" x14ac:dyDescent="0.25">
      <c r="A57" s="5" t="s">
        <v>792</v>
      </c>
      <c r="B57" s="9">
        <f>Gemensamt!$D$969</f>
        <v>-1455</v>
      </c>
    </row>
    <row r="58" spans="1:2" x14ac:dyDescent="0.25">
      <c r="B58" s="9"/>
    </row>
    <row r="59" spans="1:2" x14ac:dyDescent="0.25">
      <c r="B59" s="9"/>
    </row>
    <row r="60" spans="1:2" x14ac:dyDescent="0.25">
      <c r="B60" s="9"/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B71"/>
  <sheetViews>
    <sheetView workbookViewId="0">
      <selection activeCell="B61" sqref="B6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SUM(B4:B71)</f>
        <v>183.28179039247857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s="5" t="s">
        <v>289</v>
      </c>
      <c r="B8" s="9">
        <v>530.33000000000004</v>
      </c>
    </row>
    <row r="9" spans="1:2" hidden="1" x14ac:dyDescent="0.25">
      <c r="A9" s="5" t="s">
        <v>314</v>
      </c>
      <c r="B9" s="9">
        <v>-100</v>
      </c>
    </row>
    <row r="10" spans="1:2" hidden="1" x14ac:dyDescent="0.25">
      <c r="A10" s="5" t="s">
        <v>326</v>
      </c>
      <c r="B10" s="9">
        <v>-100</v>
      </c>
    </row>
    <row r="11" spans="1:2" hidden="1" x14ac:dyDescent="0.25">
      <c r="A11" s="5" t="s">
        <v>328</v>
      </c>
      <c r="B11" s="8">
        <v>544</v>
      </c>
    </row>
    <row r="12" spans="1:2" hidden="1" x14ac:dyDescent="0.25">
      <c r="A12" s="5" t="s">
        <v>360</v>
      </c>
      <c r="B12" s="9">
        <v>-100</v>
      </c>
    </row>
    <row r="13" spans="1:2" hidden="1" x14ac:dyDescent="0.25">
      <c r="A13" s="5" t="s">
        <v>379</v>
      </c>
      <c r="B13" s="9">
        <f>-Gemensamt!$M$155</f>
        <v>-1178.76</v>
      </c>
    </row>
    <row r="14" spans="1:2" hidden="1" x14ac:dyDescent="0.25">
      <c r="A14" s="5" t="s">
        <v>392</v>
      </c>
      <c r="B14" s="9">
        <v>200</v>
      </c>
    </row>
    <row r="15" spans="1:2" hidden="1" x14ac:dyDescent="0.25">
      <c r="A15" s="5" t="s">
        <v>408</v>
      </c>
      <c r="B15" s="9">
        <v>1200</v>
      </c>
    </row>
    <row r="16" spans="1:2" hidden="1" x14ac:dyDescent="0.25">
      <c r="A16" s="6" t="s">
        <v>406</v>
      </c>
      <c r="B16" s="9">
        <v>-67</v>
      </c>
    </row>
    <row r="17" spans="1:2" hidden="1" x14ac:dyDescent="0.25">
      <c r="A17" s="5" t="s">
        <v>425</v>
      </c>
      <c r="B17" s="9">
        <v>-100</v>
      </c>
    </row>
    <row r="18" spans="1:2" hidden="1" x14ac:dyDescent="0.25">
      <c r="A18" s="5" t="s">
        <v>426</v>
      </c>
      <c r="B18" s="9">
        <v>111</v>
      </c>
    </row>
    <row r="19" spans="1:2" hidden="1" x14ac:dyDescent="0.25">
      <c r="A19" s="5" t="s">
        <v>445</v>
      </c>
      <c r="B19" s="9">
        <v>-114</v>
      </c>
    </row>
    <row r="20" spans="1:2" hidden="1" x14ac:dyDescent="0.25">
      <c r="A20" s="5" t="s">
        <v>451</v>
      </c>
      <c r="B20" s="9">
        <v>-973</v>
      </c>
    </row>
    <row r="21" spans="1:2" hidden="1" x14ac:dyDescent="0.25">
      <c r="A21" s="5" t="s">
        <v>462</v>
      </c>
      <c r="B21" s="9">
        <v>100</v>
      </c>
    </row>
    <row r="22" spans="1:2" hidden="1" x14ac:dyDescent="0.25">
      <c r="A22" s="5" t="s">
        <v>464</v>
      </c>
      <c r="B22" s="9">
        <v>1101.3399999999999</v>
      </c>
    </row>
    <row r="23" spans="1:2" hidden="1" x14ac:dyDescent="0.25">
      <c r="A23" s="5" t="s">
        <v>481</v>
      </c>
      <c r="B23" s="9">
        <f>-Gemensamt!$E$291</f>
        <v>-57.689655172413794</v>
      </c>
    </row>
    <row r="24" spans="1:2" hidden="1" x14ac:dyDescent="0.25">
      <c r="A24" s="5" t="s">
        <v>483</v>
      </c>
      <c r="B24" s="9">
        <f>-Gemensamt!$E$391</f>
        <v>-1616.1333333333334</v>
      </c>
    </row>
    <row r="25" spans="1:2" hidden="1" x14ac:dyDescent="0.25">
      <c r="A25" s="5" t="s">
        <v>487</v>
      </c>
      <c r="B25" s="9">
        <v>700</v>
      </c>
    </row>
    <row r="26" spans="1:2" hidden="1" x14ac:dyDescent="0.25">
      <c r="A26" s="5" t="s">
        <v>326</v>
      </c>
      <c r="B26" s="9">
        <v>-103.4483</v>
      </c>
    </row>
    <row r="27" spans="1:2" hidden="1" x14ac:dyDescent="0.25">
      <c r="A27" s="5" t="s">
        <v>494</v>
      </c>
      <c r="B27" s="9">
        <f>-Gemensamt!$D$424</f>
        <v>-876.07692307692309</v>
      </c>
    </row>
    <row r="28" spans="1:2" hidden="1" x14ac:dyDescent="0.25">
      <c r="A28" s="5" t="s">
        <v>504</v>
      </c>
      <c r="B28" s="9">
        <v>-100</v>
      </c>
    </row>
    <row r="29" spans="1:2" hidden="1" x14ac:dyDescent="0.25">
      <c r="A29" s="5" t="s">
        <v>510</v>
      </c>
      <c r="B29" s="9">
        <f>-Gemensamt!$D$458</f>
        <v>-55</v>
      </c>
    </row>
    <row r="30" spans="1:2" hidden="1" x14ac:dyDescent="0.25">
      <c r="A30" s="5" t="s">
        <v>516</v>
      </c>
      <c r="B30" s="9">
        <f>-Gemensamt!$D$491</f>
        <v>-1278.4541666666667</v>
      </c>
    </row>
    <row r="31" spans="1:2" hidden="1" x14ac:dyDescent="0.25">
      <c r="A31" s="5" t="s">
        <v>518</v>
      </c>
      <c r="B31" s="9">
        <v>2000</v>
      </c>
    </row>
    <row r="32" spans="1:2" hidden="1" x14ac:dyDescent="0.25">
      <c r="A32" s="5" t="s">
        <v>531</v>
      </c>
      <c r="B32" s="9">
        <v>351</v>
      </c>
    </row>
    <row r="33" spans="1:2" hidden="1" x14ac:dyDescent="0.25">
      <c r="A33" s="5" t="s">
        <v>542</v>
      </c>
      <c r="B33" s="9">
        <v>2666.5</v>
      </c>
    </row>
    <row r="34" spans="1:2" hidden="1" x14ac:dyDescent="0.25">
      <c r="A34" s="5" t="s">
        <v>543</v>
      </c>
      <c r="B34" s="9">
        <f>-Gemensamt!$D$527</f>
        <v>-2715.1153846153848</v>
      </c>
    </row>
    <row r="35" spans="1:2" hidden="1" x14ac:dyDescent="0.25">
      <c r="A35" s="5" t="s">
        <v>548</v>
      </c>
      <c r="B35" s="9">
        <v>-365</v>
      </c>
    </row>
    <row r="36" spans="1:2" x14ac:dyDescent="0.25">
      <c r="A36" s="5" t="s">
        <v>550</v>
      </c>
      <c r="B36" s="9">
        <v>-100</v>
      </c>
    </row>
    <row r="37" spans="1:2" x14ac:dyDescent="0.25">
      <c r="A37" s="5" t="s">
        <v>568</v>
      </c>
      <c r="B37" s="9">
        <v>-500</v>
      </c>
    </row>
    <row r="38" spans="1:2" x14ac:dyDescent="0.25">
      <c r="A38" s="5" t="s">
        <v>571</v>
      </c>
      <c r="B38" s="9">
        <v>1500</v>
      </c>
    </row>
    <row r="39" spans="1:2" x14ac:dyDescent="0.25">
      <c r="A39" s="5" t="s">
        <v>581</v>
      </c>
      <c r="B39" s="9">
        <v>2000</v>
      </c>
    </row>
    <row r="40" spans="1:2" x14ac:dyDescent="0.25">
      <c r="A40" s="5" t="s">
        <v>589</v>
      </c>
      <c r="B40" s="9">
        <v>0</v>
      </c>
    </row>
    <row r="41" spans="1:2" x14ac:dyDescent="0.25">
      <c r="A41" s="5" t="s">
        <v>483</v>
      </c>
      <c r="B41" s="9">
        <f>-Gemensamt!$D$635</f>
        <v>-2314.705882352941</v>
      </c>
    </row>
    <row r="42" spans="1:2" x14ac:dyDescent="0.25">
      <c r="A42" s="5" t="s">
        <v>43</v>
      </c>
      <c r="B42" s="9">
        <f>-Gemensamt!$D$563</f>
        <v>-215</v>
      </c>
    </row>
    <row r="43" spans="1:2" x14ac:dyDescent="0.25">
      <c r="A43" s="5" t="s">
        <v>610</v>
      </c>
      <c r="B43" s="9">
        <v>95</v>
      </c>
    </row>
    <row r="44" spans="1:2" x14ac:dyDescent="0.25">
      <c r="A44" s="5" t="s">
        <v>462</v>
      </c>
      <c r="B44" s="9">
        <v>25</v>
      </c>
    </row>
    <row r="45" spans="1:2" x14ac:dyDescent="0.25">
      <c r="A45" s="5" t="s">
        <v>620</v>
      </c>
      <c r="B45" s="9">
        <v>-100</v>
      </c>
    </row>
    <row r="46" spans="1:2" x14ac:dyDescent="0.25">
      <c r="A46" s="5" t="s">
        <v>635</v>
      </c>
      <c r="B46" s="8">
        <v>1300</v>
      </c>
    </row>
    <row r="47" spans="1:2" x14ac:dyDescent="0.25">
      <c r="A47" s="5" t="s">
        <v>494</v>
      </c>
      <c r="B47" s="9">
        <f>-Gemensamt!$D$741</f>
        <v>-972.80769230769226</v>
      </c>
    </row>
    <row r="48" spans="1:2" x14ac:dyDescent="0.25">
      <c r="A48" s="5" t="s">
        <v>24</v>
      </c>
      <c r="B48" s="9">
        <f>-Gemensamt!$D$776</f>
        <v>-389.05555555555554</v>
      </c>
    </row>
    <row r="49" spans="1:2" x14ac:dyDescent="0.25">
      <c r="A49" s="5" t="s">
        <v>658</v>
      </c>
      <c r="B49" s="9">
        <f>-Gemensamt!$D$812</f>
        <v>-1335.5714285714287</v>
      </c>
    </row>
    <row r="50" spans="1:2" x14ac:dyDescent="0.25">
      <c r="A50" s="5" t="s">
        <v>661</v>
      </c>
      <c r="B50" s="9">
        <v>1818</v>
      </c>
    </row>
    <row r="51" spans="1:2" x14ac:dyDescent="0.25">
      <c r="A51" s="5" t="s">
        <v>668</v>
      </c>
      <c r="B51" s="9">
        <v>-100</v>
      </c>
    </row>
    <row r="52" spans="1:2" x14ac:dyDescent="0.25">
      <c r="A52" s="5" t="s">
        <v>669</v>
      </c>
      <c r="B52" s="9">
        <v>2500</v>
      </c>
    </row>
    <row r="53" spans="1:2" x14ac:dyDescent="0.25">
      <c r="A53" s="5" t="s">
        <v>483</v>
      </c>
      <c r="B53" s="9">
        <f>-Gemensamt!$D$845</f>
        <v>-3132.48</v>
      </c>
    </row>
    <row r="54" spans="1:2" x14ac:dyDescent="0.25">
      <c r="A54" s="5" t="s">
        <v>721</v>
      </c>
      <c r="B54" s="9">
        <v>-324</v>
      </c>
    </row>
    <row r="55" spans="1:2" x14ac:dyDescent="0.25">
      <c r="A55" s="5" t="s">
        <v>722</v>
      </c>
      <c r="B55" s="9">
        <v>-100</v>
      </c>
    </row>
    <row r="56" spans="1:2" x14ac:dyDescent="0.25">
      <c r="A56" s="5" t="s">
        <v>728</v>
      </c>
      <c r="B56" s="9">
        <v>965.41011204481788</v>
      </c>
    </row>
    <row r="57" spans="1:2" x14ac:dyDescent="0.25">
      <c r="A57" s="5" t="s">
        <v>494</v>
      </c>
      <c r="B57" s="9">
        <f>Gemensamt!$D$898</f>
        <v>-852</v>
      </c>
    </row>
    <row r="58" spans="1:2" x14ac:dyDescent="0.25">
      <c r="A58" s="5" t="s">
        <v>763</v>
      </c>
      <c r="B58" s="9">
        <v>500</v>
      </c>
    </row>
    <row r="59" spans="1:2" x14ac:dyDescent="0.25">
      <c r="A59" s="5" t="s">
        <v>774</v>
      </c>
      <c r="B59" s="9">
        <v>847</v>
      </c>
    </row>
    <row r="60" spans="1:2" x14ac:dyDescent="0.25">
      <c r="A60" s="5" t="s">
        <v>721</v>
      </c>
      <c r="B60" s="9">
        <v>-365</v>
      </c>
    </row>
    <row r="61" spans="1:2" x14ac:dyDescent="0.25">
      <c r="A61" s="5" t="s">
        <v>792</v>
      </c>
      <c r="B61" s="9">
        <f>Gemensamt!$D$969</f>
        <v>-1455</v>
      </c>
    </row>
    <row r="62" spans="1:2" x14ac:dyDescent="0.25">
      <c r="A62" s="5" t="s">
        <v>800</v>
      </c>
      <c r="B62" s="9">
        <v>1000</v>
      </c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1:B71"/>
  <sheetViews>
    <sheetView workbookViewId="0">
      <selection activeCell="B59" sqref="B59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SUM(B4:B71)</f>
        <v>183.28179039247857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s="5" t="s">
        <v>289</v>
      </c>
      <c r="B8" s="9">
        <v>530.33000000000004</v>
      </c>
    </row>
    <row r="9" spans="1:2" hidden="1" x14ac:dyDescent="0.25">
      <c r="A9" s="5" t="s">
        <v>314</v>
      </c>
      <c r="B9" s="9">
        <v>-100</v>
      </c>
    </row>
    <row r="10" spans="1:2" hidden="1" x14ac:dyDescent="0.25">
      <c r="A10" s="5" t="s">
        <v>326</v>
      </c>
      <c r="B10" s="9">
        <v>-100</v>
      </c>
    </row>
    <row r="11" spans="1:2" hidden="1" x14ac:dyDescent="0.25">
      <c r="A11" s="5" t="s">
        <v>328</v>
      </c>
      <c r="B11" s="8">
        <v>543</v>
      </c>
    </row>
    <row r="12" spans="1:2" hidden="1" x14ac:dyDescent="0.25">
      <c r="A12" s="5" t="s">
        <v>360</v>
      </c>
      <c r="B12" s="9">
        <v>-100</v>
      </c>
    </row>
    <row r="13" spans="1:2" hidden="1" x14ac:dyDescent="0.25">
      <c r="A13" s="5" t="s">
        <v>379</v>
      </c>
      <c r="B13" s="9">
        <f>-Gemensamt!$M$155</f>
        <v>-1178.76</v>
      </c>
    </row>
    <row r="14" spans="1:2" hidden="1" x14ac:dyDescent="0.25">
      <c r="A14" s="5" t="s">
        <v>392</v>
      </c>
      <c r="B14" s="9">
        <v>200</v>
      </c>
    </row>
    <row r="15" spans="1:2" hidden="1" x14ac:dyDescent="0.25">
      <c r="A15" s="5" t="s">
        <v>408</v>
      </c>
      <c r="B15" s="9">
        <v>1200</v>
      </c>
    </row>
    <row r="16" spans="1:2" hidden="1" x14ac:dyDescent="0.25">
      <c r="A16" s="6" t="s">
        <v>406</v>
      </c>
      <c r="B16" s="9">
        <v>-67</v>
      </c>
    </row>
    <row r="17" spans="1:2" hidden="1" x14ac:dyDescent="0.25">
      <c r="A17" s="5" t="s">
        <v>425</v>
      </c>
      <c r="B17" s="9">
        <v>-100</v>
      </c>
    </row>
    <row r="18" spans="1:2" hidden="1" x14ac:dyDescent="0.25">
      <c r="A18" s="5" t="s">
        <v>426</v>
      </c>
      <c r="B18" s="9">
        <v>111</v>
      </c>
    </row>
    <row r="19" spans="1:2" hidden="1" x14ac:dyDescent="0.25">
      <c r="A19" s="5" t="s">
        <v>445</v>
      </c>
      <c r="B19" s="9">
        <v>-228</v>
      </c>
    </row>
    <row r="20" spans="1:2" hidden="1" x14ac:dyDescent="0.25">
      <c r="A20" s="5" t="s">
        <v>451</v>
      </c>
      <c r="B20" s="9">
        <v>-973</v>
      </c>
    </row>
    <row r="21" spans="1:2" hidden="1" x14ac:dyDescent="0.25">
      <c r="A21" s="5" t="s">
        <v>464</v>
      </c>
      <c r="B21" s="9">
        <v>1316.34</v>
      </c>
    </row>
    <row r="22" spans="1:2" hidden="1" x14ac:dyDescent="0.25">
      <c r="A22" s="5" t="s">
        <v>481</v>
      </c>
      <c r="B22" s="9">
        <f>-Gemensamt!$E$291</f>
        <v>-57.689655172413794</v>
      </c>
    </row>
    <row r="23" spans="1:2" hidden="1" x14ac:dyDescent="0.25">
      <c r="A23" s="5" t="s">
        <v>483</v>
      </c>
      <c r="B23" s="9">
        <f>-Gemensamt!$E$391</f>
        <v>-1616.1333333333334</v>
      </c>
    </row>
    <row r="24" spans="1:2" hidden="1" x14ac:dyDescent="0.25">
      <c r="A24" s="5" t="s">
        <v>487</v>
      </c>
      <c r="B24" s="9">
        <v>700</v>
      </c>
    </row>
    <row r="25" spans="1:2" hidden="1" x14ac:dyDescent="0.25">
      <c r="A25" s="5" t="s">
        <v>326</v>
      </c>
      <c r="B25" s="9">
        <v>-103.4483</v>
      </c>
    </row>
    <row r="26" spans="1:2" hidden="1" x14ac:dyDescent="0.25">
      <c r="A26" s="5" t="s">
        <v>494</v>
      </c>
      <c r="B26" s="9">
        <f>-Gemensamt!$D$424</f>
        <v>-876.07692307692309</v>
      </c>
    </row>
    <row r="27" spans="1:2" hidden="1" x14ac:dyDescent="0.25">
      <c r="A27" s="5" t="s">
        <v>504</v>
      </c>
      <c r="B27" s="9">
        <v>-100</v>
      </c>
    </row>
    <row r="28" spans="1:2" hidden="1" x14ac:dyDescent="0.25">
      <c r="A28" s="5" t="s">
        <v>510</v>
      </c>
      <c r="B28" s="9">
        <f>-Gemensamt!$D$458</f>
        <v>-55</v>
      </c>
    </row>
    <row r="29" spans="1:2" hidden="1" x14ac:dyDescent="0.25">
      <c r="A29" s="5" t="s">
        <v>516</v>
      </c>
      <c r="B29" s="9">
        <f>-Gemensamt!$D$491</f>
        <v>-1278.4541666666667</v>
      </c>
    </row>
    <row r="30" spans="1:2" hidden="1" x14ac:dyDescent="0.25">
      <c r="A30" s="5" t="s">
        <v>518</v>
      </c>
      <c r="B30" s="9">
        <v>2000</v>
      </c>
    </row>
    <row r="31" spans="1:2" hidden="1" x14ac:dyDescent="0.25">
      <c r="A31" s="5" t="s">
        <v>531</v>
      </c>
      <c r="B31" s="9">
        <v>350</v>
      </c>
    </row>
    <row r="32" spans="1:2" hidden="1" x14ac:dyDescent="0.25">
      <c r="A32" s="5" t="s">
        <v>542</v>
      </c>
      <c r="B32" s="9">
        <v>2667</v>
      </c>
    </row>
    <row r="33" spans="1:2" hidden="1" x14ac:dyDescent="0.25">
      <c r="A33" s="5" t="s">
        <v>543</v>
      </c>
      <c r="B33" s="9">
        <f>-Gemensamt!$D$527</f>
        <v>-2715.1153846153848</v>
      </c>
    </row>
    <row r="34" spans="1:2" hidden="1" x14ac:dyDescent="0.25">
      <c r="A34" s="5" t="s">
        <v>548</v>
      </c>
      <c r="B34" s="9">
        <v>-365</v>
      </c>
    </row>
    <row r="35" spans="1:2" x14ac:dyDescent="0.25">
      <c r="A35" s="5" t="s">
        <v>550</v>
      </c>
      <c r="B35" s="9">
        <v>-100</v>
      </c>
    </row>
    <row r="36" spans="1:2" x14ac:dyDescent="0.25">
      <c r="A36" s="5" t="s">
        <v>568</v>
      </c>
      <c r="B36" s="9">
        <v>-500</v>
      </c>
    </row>
    <row r="37" spans="1:2" x14ac:dyDescent="0.25">
      <c r="A37" s="5" t="s">
        <v>571</v>
      </c>
      <c r="B37" s="9">
        <v>1500</v>
      </c>
    </row>
    <row r="38" spans="1:2" x14ac:dyDescent="0.25">
      <c r="A38" s="5" t="s">
        <v>581</v>
      </c>
      <c r="B38" s="9">
        <v>2000</v>
      </c>
    </row>
    <row r="39" spans="1:2" x14ac:dyDescent="0.25">
      <c r="A39" s="5" t="s">
        <v>589</v>
      </c>
      <c r="B39" s="9">
        <f>-Gemensamt!$D$599</f>
        <v>-1553.1814285714283</v>
      </c>
    </row>
    <row r="40" spans="1:2" x14ac:dyDescent="0.25">
      <c r="A40" s="5" t="s">
        <v>43</v>
      </c>
      <c r="B40" s="9">
        <f>-Gemensamt!$D$563</f>
        <v>-215</v>
      </c>
    </row>
    <row r="41" spans="1:2" x14ac:dyDescent="0.25">
      <c r="A41" s="5" t="s">
        <v>610</v>
      </c>
      <c r="B41" s="9">
        <v>94</v>
      </c>
    </row>
    <row r="42" spans="1:2" x14ac:dyDescent="0.25">
      <c r="A42" s="5" t="s">
        <v>462</v>
      </c>
      <c r="B42" s="9">
        <v>25.5</v>
      </c>
    </row>
    <row r="43" spans="1:2" x14ac:dyDescent="0.25">
      <c r="A43" s="5" t="s">
        <v>620</v>
      </c>
      <c r="B43" s="9">
        <v>-100</v>
      </c>
    </row>
    <row r="44" spans="1:2" x14ac:dyDescent="0.25">
      <c r="A44" s="5" t="s">
        <v>635</v>
      </c>
      <c r="B44" s="8">
        <v>1300</v>
      </c>
    </row>
    <row r="45" spans="1:2" x14ac:dyDescent="0.25">
      <c r="A45" s="5" t="s">
        <v>494</v>
      </c>
      <c r="B45" s="9">
        <f>-Gemensamt!$D$741</f>
        <v>-972.80769230769226</v>
      </c>
    </row>
    <row r="46" spans="1:2" x14ac:dyDescent="0.25">
      <c r="A46" s="5" t="s">
        <v>24</v>
      </c>
      <c r="B46" s="9">
        <f>-Gemensamt!$D$776</f>
        <v>-389.05555555555554</v>
      </c>
    </row>
    <row r="47" spans="1:2" x14ac:dyDescent="0.25">
      <c r="A47" s="5" t="s">
        <v>658</v>
      </c>
      <c r="B47" s="9">
        <f>-Gemensamt!$D$812</f>
        <v>-1335.5714285714287</v>
      </c>
    </row>
    <row r="48" spans="1:2" x14ac:dyDescent="0.25">
      <c r="A48" s="5" t="s">
        <v>661</v>
      </c>
      <c r="B48" s="9">
        <v>1057</v>
      </c>
    </row>
    <row r="49" spans="1:2" x14ac:dyDescent="0.25">
      <c r="A49" s="5" t="s">
        <v>668</v>
      </c>
      <c r="B49" s="9">
        <v>-100</v>
      </c>
    </row>
    <row r="50" spans="1:2" x14ac:dyDescent="0.25">
      <c r="A50" s="5" t="s">
        <v>669</v>
      </c>
      <c r="B50" s="9">
        <v>2500</v>
      </c>
    </row>
    <row r="51" spans="1:2" x14ac:dyDescent="0.25">
      <c r="A51" s="5" t="s">
        <v>483</v>
      </c>
      <c r="B51" s="9">
        <f>-Gemensamt!$D$845</f>
        <v>-3132.48</v>
      </c>
    </row>
    <row r="52" spans="1:2" x14ac:dyDescent="0.25">
      <c r="A52" s="5" t="s">
        <v>721</v>
      </c>
      <c r="B52" s="9">
        <v>-324</v>
      </c>
    </row>
    <row r="53" spans="1:2" x14ac:dyDescent="0.25">
      <c r="A53" s="5" t="s">
        <v>722</v>
      </c>
      <c r="B53" s="9">
        <v>-100</v>
      </c>
    </row>
    <row r="54" spans="1:2" x14ac:dyDescent="0.25">
      <c r="A54" s="5" t="s">
        <v>728</v>
      </c>
      <c r="B54" s="9">
        <v>965.88565826330546</v>
      </c>
    </row>
    <row r="55" spans="1:2" x14ac:dyDescent="0.25">
      <c r="A55" s="5" t="s">
        <v>494</v>
      </c>
      <c r="B55" s="9">
        <f>Gemensamt!$D$898</f>
        <v>-852</v>
      </c>
    </row>
    <row r="56" spans="1:2" x14ac:dyDescent="0.25">
      <c r="A56" s="5" t="s">
        <v>763</v>
      </c>
      <c r="B56" s="9">
        <v>500</v>
      </c>
    </row>
    <row r="57" spans="1:2" x14ac:dyDescent="0.25">
      <c r="A57" s="5" t="s">
        <v>774</v>
      </c>
      <c r="B57" s="9">
        <v>847</v>
      </c>
    </row>
    <row r="58" spans="1:2" x14ac:dyDescent="0.25">
      <c r="A58" s="5" t="s">
        <v>797</v>
      </c>
      <c r="B58" s="9">
        <v>-365</v>
      </c>
    </row>
    <row r="59" spans="1:2" x14ac:dyDescent="0.25">
      <c r="A59" s="5" t="s">
        <v>792</v>
      </c>
      <c r="B59" s="9">
        <f>Gemensamt!$D$969</f>
        <v>-1455</v>
      </c>
    </row>
    <row r="60" spans="1:2" x14ac:dyDescent="0.25">
      <c r="A60" s="5" t="s">
        <v>800</v>
      </c>
      <c r="B60" s="9">
        <v>1000</v>
      </c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</sheetData>
  <conditionalFormatting sqref="B6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autoPageBreaks="0"/>
  </sheetPr>
  <dimension ref="A1:B100"/>
  <sheetViews>
    <sheetView workbookViewId="0">
      <selection activeCell="B93" sqref="B93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204.65358310956572</v>
      </c>
    </row>
    <row r="3" spans="1:2" ht="3.75" customHeight="1" x14ac:dyDescent="0.25">
      <c r="A3" s="1"/>
      <c r="B3" s="2"/>
    </row>
    <row r="4" spans="1:2" hidden="1" x14ac:dyDescent="0.25">
      <c r="A4" s="5" t="s">
        <v>8</v>
      </c>
      <c r="B4" s="8">
        <v>500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17</v>
      </c>
      <c r="B6" s="8">
        <v>-1450</v>
      </c>
    </row>
    <row r="7" spans="1:2" hidden="1" x14ac:dyDescent="0.25">
      <c r="A7" s="5" t="s">
        <v>18</v>
      </c>
      <c r="B7" s="8">
        <v>1450</v>
      </c>
    </row>
    <row r="8" spans="1:2" hidden="1" x14ac:dyDescent="0.25">
      <c r="A8" s="5" t="s">
        <v>24</v>
      </c>
      <c r="B8" s="8">
        <v>-250</v>
      </c>
    </row>
    <row r="9" spans="1:2" hidden="1" x14ac:dyDescent="0.25">
      <c r="A9" s="5" t="s">
        <v>36</v>
      </c>
      <c r="B9" s="8">
        <v>1000</v>
      </c>
    </row>
    <row r="10" spans="1:2" hidden="1" x14ac:dyDescent="0.25">
      <c r="A10" s="5" t="s">
        <v>17</v>
      </c>
      <c r="B10" s="8">
        <v>-1150</v>
      </c>
    </row>
    <row r="11" spans="1:2" hidden="1" x14ac:dyDescent="0.25">
      <c r="A11" s="5" t="s">
        <v>40</v>
      </c>
      <c r="B11" s="8">
        <v>300</v>
      </c>
    </row>
    <row r="12" spans="1:2" hidden="1" x14ac:dyDescent="0.25">
      <c r="A12" s="5" t="s">
        <v>41</v>
      </c>
      <c r="B12" s="8">
        <v>-50</v>
      </c>
    </row>
    <row r="13" spans="1:2" hidden="1" x14ac:dyDescent="0.25">
      <c r="A13" s="5" t="s">
        <v>43</v>
      </c>
      <c r="B13" s="8">
        <v>-175</v>
      </c>
    </row>
    <row r="14" spans="1:2" hidden="1" x14ac:dyDescent="0.25">
      <c r="A14" s="5" t="s">
        <v>50</v>
      </c>
      <c r="B14" s="8">
        <v>-200</v>
      </c>
    </row>
    <row r="15" spans="1:2" hidden="1" x14ac:dyDescent="0.25">
      <c r="A15" s="5" t="s">
        <v>52</v>
      </c>
      <c r="B15" s="8">
        <v>1300</v>
      </c>
    </row>
    <row r="16" spans="1:2" hidden="1" x14ac:dyDescent="0.25">
      <c r="A16" s="5" t="s">
        <v>60</v>
      </c>
      <c r="B16" s="8">
        <v>-900</v>
      </c>
    </row>
    <row r="17" spans="1:2" hidden="1" x14ac:dyDescent="0.25">
      <c r="A17" s="5" t="s">
        <v>61</v>
      </c>
      <c r="B17" s="8">
        <v>-100</v>
      </c>
    </row>
    <row r="18" spans="1:2" hidden="1" x14ac:dyDescent="0.25">
      <c r="A18" s="5" t="s">
        <v>65</v>
      </c>
      <c r="B18" s="8">
        <v>-1225</v>
      </c>
    </row>
    <row r="19" spans="1:2" hidden="1" x14ac:dyDescent="0.25">
      <c r="A19" s="5" t="s">
        <v>66</v>
      </c>
      <c r="B19" s="8">
        <v>450</v>
      </c>
    </row>
    <row r="20" spans="1:2" hidden="1" x14ac:dyDescent="0.25">
      <c r="A20" s="5" t="s">
        <v>75</v>
      </c>
      <c r="B20" s="8">
        <v>1200</v>
      </c>
    </row>
    <row r="21" spans="1:2" hidden="1" x14ac:dyDescent="0.25">
      <c r="A21" s="5" t="s">
        <v>88</v>
      </c>
      <c r="B21" s="8">
        <v>-1050</v>
      </c>
    </row>
    <row r="22" spans="1:2" hidden="1" x14ac:dyDescent="0.25">
      <c r="A22" s="5" t="s">
        <v>43</v>
      </c>
      <c r="B22" s="8">
        <v>-165</v>
      </c>
    </row>
    <row r="23" spans="1:2" hidden="1" x14ac:dyDescent="0.25">
      <c r="A23" s="5" t="s">
        <v>91</v>
      </c>
      <c r="B23" s="11">
        <v>1000</v>
      </c>
    </row>
    <row r="24" spans="1:2" hidden="1" x14ac:dyDescent="0.25">
      <c r="A24" s="6" t="s">
        <v>93</v>
      </c>
      <c r="B24" s="11">
        <v>-183</v>
      </c>
    </row>
    <row r="25" spans="1:2" hidden="1" x14ac:dyDescent="0.25">
      <c r="A25" s="6" t="s">
        <v>114</v>
      </c>
      <c r="B25" s="11">
        <v>-360</v>
      </c>
    </row>
    <row r="26" spans="1:2" hidden="1" x14ac:dyDescent="0.25">
      <c r="A26" s="5" t="s">
        <v>148</v>
      </c>
      <c r="B26" s="11">
        <v>-100</v>
      </c>
    </row>
    <row r="27" spans="1:2" hidden="1" x14ac:dyDescent="0.25">
      <c r="A27" s="5" t="s">
        <v>147</v>
      </c>
      <c r="B27" s="11">
        <v>500</v>
      </c>
    </row>
    <row r="28" spans="1:2" hidden="1" x14ac:dyDescent="0.25">
      <c r="A28" s="6" t="s">
        <v>170</v>
      </c>
      <c r="B28" s="11">
        <v>-800</v>
      </c>
    </row>
    <row r="29" spans="1:2" hidden="1" x14ac:dyDescent="0.25">
      <c r="A29" s="5" t="s">
        <v>171</v>
      </c>
      <c r="B29" s="8">
        <v>700</v>
      </c>
    </row>
    <row r="30" spans="1:2" hidden="1" x14ac:dyDescent="0.25">
      <c r="A30" s="5" t="s">
        <v>180</v>
      </c>
      <c r="B30" s="9">
        <v>-80</v>
      </c>
    </row>
    <row r="31" spans="1:2" hidden="1" x14ac:dyDescent="0.25">
      <c r="A31" s="6" t="s">
        <v>182</v>
      </c>
      <c r="B31" s="9">
        <v>1036</v>
      </c>
    </row>
    <row r="32" spans="1:2" hidden="1" x14ac:dyDescent="0.25">
      <c r="A32" s="6" t="s">
        <v>188</v>
      </c>
      <c r="B32" s="11">
        <v>-243</v>
      </c>
    </row>
    <row r="33" spans="1:2" hidden="1" x14ac:dyDescent="0.25">
      <c r="A33" s="5" t="s">
        <v>193</v>
      </c>
      <c r="B33" s="9">
        <v>-100</v>
      </c>
    </row>
    <row r="34" spans="1:2" hidden="1" x14ac:dyDescent="0.25">
      <c r="A34" s="6" t="s">
        <v>199</v>
      </c>
      <c r="B34" s="9">
        <v>-106</v>
      </c>
    </row>
    <row r="35" spans="1:2" hidden="1" x14ac:dyDescent="0.25">
      <c r="A35" s="6" t="s">
        <v>214</v>
      </c>
      <c r="B35" s="9">
        <v>-961</v>
      </c>
    </row>
    <row r="36" spans="1:2" hidden="1" x14ac:dyDescent="0.25">
      <c r="A36" s="5" t="s">
        <v>208</v>
      </c>
      <c r="B36" s="9">
        <v>500</v>
      </c>
    </row>
    <row r="37" spans="1:2" hidden="1" x14ac:dyDescent="0.25">
      <c r="A37" s="5" t="s">
        <v>227</v>
      </c>
      <c r="B37" s="9">
        <v>-100</v>
      </c>
    </row>
    <row r="38" spans="1:2" hidden="1" x14ac:dyDescent="0.25">
      <c r="A38" s="5" t="s">
        <v>243</v>
      </c>
      <c r="B38" s="8">
        <v>1000</v>
      </c>
    </row>
    <row r="39" spans="1:2" hidden="1" x14ac:dyDescent="0.25">
      <c r="A39" s="5" t="s">
        <v>262</v>
      </c>
      <c r="B39" s="9">
        <v>-846</v>
      </c>
    </row>
    <row r="40" spans="1:2" hidden="1" x14ac:dyDescent="0.25">
      <c r="A40" s="5" t="s">
        <v>269</v>
      </c>
      <c r="B40" s="9">
        <v>-270</v>
      </c>
    </row>
    <row r="41" spans="1:2" hidden="1" x14ac:dyDescent="0.25">
      <c r="A41" t="s">
        <v>289</v>
      </c>
      <c r="B41" s="9">
        <v>703</v>
      </c>
    </row>
    <row r="42" spans="1:2" hidden="1" x14ac:dyDescent="0.25">
      <c r="A42" s="5" t="s">
        <v>314</v>
      </c>
      <c r="B42" s="9">
        <v>-100</v>
      </c>
    </row>
    <row r="43" spans="1:2" hidden="1" x14ac:dyDescent="0.25">
      <c r="A43" s="5" t="s">
        <v>318</v>
      </c>
      <c r="B43" s="9">
        <v>961</v>
      </c>
    </row>
    <row r="44" spans="1:2" hidden="1" x14ac:dyDescent="0.25">
      <c r="A44" s="5" t="s">
        <v>326</v>
      </c>
      <c r="B44" s="9">
        <v>-100</v>
      </c>
    </row>
    <row r="45" spans="1:2" hidden="1" x14ac:dyDescent="0.25">
      <c r="A45" s="5" t="s">
        <v>328</v>
      </c>
      <c r="B45" s="8">
        <v>629</v>
      </c>
    </row>
    <row r="46" spans="1:2" hidden="1" x14ac:dyDescent="0.25">
      <c r="A46" s="5" t="s">
        <v>360</v>
      </c>
      <c r="B46" s="9">
        <v>-100</v>
      </c>
    </row>
    <row r="47" spans="1:2" hidden="1" x14ac:dyDescent="0.25">
      <c r="A47" s="5" t="s">
        <v>379</v>
      </c>
      <c r="B47" s="9">
        <f>-Gemensamt!$M$155</f>
        <v>-1178.76</v>
      </c>
    </row>
    <row r="48" spans="1:2" hidden="1" x14ac:dyDescent="0.25">
      <c r="A48" s="6" t="s">
        <v>406</v>
      </c>
      <c r="B48" s="9">
        <v>-67</v>
      </c>
    </row>
    <row r="49" spans="1:2" hidden="1" x14ac:dyDescent="0.25">
      <c r="A49" s="5" t="s">
        <v>412</v>
      </c>
      <c r="B49" s="9">
        <v>1000</v>
      </c>
    </row>
    <row r="50" spans="1:2" hidden="1" x14ac:dyDescent="0.25">
      <c r="A50" s="5" t="s">
        <v>425</v>
      </c>
      <c r="B50" s="9">
        <v>-100</v>
      </c>
    </row>
    <row r="51" spans="1:2" hidden="1" x14ac:dyDescent="0.25">
      <c r="A51" s="5" t="s">
        <v>445</v>
      </c>
      <c r="B51" s="9">
        <v>-228</v>
      </c>
    </row>
    <row r="52" spans="1:2" hidden="1" x14ac:dyDescent="0.25">
      <c r="A52" s="5" t="s">
        <v>451</v>
      </c>
      <c r="B52" s="9">
        <v>-973</v>
      </c>
    </row>
    <row r="53" spans="1:2" hidden="1" x14ac:dyDescent="0.25">
      <c r="A53" s="5" t="s">
        <v>461</v>
      </c>
      <c r="B53" s="9">
        <v>-1184</v>
      </c>
    </row>
    <row r="54" spans="1:2" hidden="1" x14ac:dyDescent="0.25">
      <c r="A54" s="5" t="s">
        <v>473</v>
      </c>
      <c r="B54" s="9">
        <f>-Gemensamt!$E$358</f>
        <v>-83</v>
      </c>
    </row>
    <row r="55" spans="1:2" hidden="1" x14ac:dyDescent="0.25">
      <c r="A55" s="5" t="s">
        <v>475</v>
      </c>
      <c r="B55" s="9">
        <v>1250</v>
      </c>
    </row>
    <row r="56" spans="1:2" hidden="1" x14ac:dyDescent="0.25">
      <c r="A56" s="5" t="s">
        <v>481</v>
      </c>
      <c r="B56" s="9">
        <f>-Gemensamt!$E$291</f>
        <v>-57.689655172413794</v>
      </c>
    </row>
    <row r="57" spans="1:2" hidden="1" x14ac:dyDescent="0.25">
      <c r="A57" s="5" t="s">
        <v>326</v>
      </c>
      <c r="B57" s="9">
        <v>-103.4483</v>
      </c>
    </row>
    <row r="58" spans="1:2" hidden="1" x14ac:dyDescent="0.25">
      <c r="A58" s="5" t="s">
        <v>494</v>
      </c>
      <c r="B58" s="9">
        <f>-Gemensamt!$D$424</f>
        <v>-876.07692307692309</v>
      </c>
    </row>
    <row r="59" spans="1:2" hidden="1" x14ac:dyDescent="0.25">
      <c r="A59" s="5" t="s">
        <v>504</v>
      </c>
      <c r="B59" s="9">
        <v>-100</v>
      </c>
    </row>
    <row r="60" spans="1:2" hidden="1" x14ac:dyDescent="0.25">
      <c r="A60" s="5" t="s">
        <v>503</v>
      </c>
      <c r="B60" s="9">
        <v>1000</v>
      </c>
    </row>
    <row r="61" spans="1:2" hidden="1" x14ac:dyDescent="0.25">
      <c r="A61" s="5" t="s">
        <v>510</v>
      </c>
      <c r="B61" s="9">
        <f>-Gemensamt!$D$458</f>
        <v>-55</v>
      </c>
    </row>
    <row r="62" spans="1:2" hidden="1" x14ac:dyDescent="0.25">
      <c r="A62" s="5" t="s">
        <v>516</v>
      </c>
      <c r="B62" s="9">
        <f>-Gemensamt!$D$491</f>
        <v>-1278.4541666666667</v>
      </c>
    </row>
    <row r="63" spans="1:2" hidden="1" x14ac:dyDescent="0.25">
      <c r="A63" s="5" t="s">
        <v>528</v>
      </c>
      <c r="B63" s="9">
        <v>1200</v>
      </c>
    </row>
    <row r="64" spans="1:2" hidden="1" x14ac:dyDescent="0.25">
      <c r="A64" s="5" t="s">
        <v>531</v>
      </c>
      <c r="B64" s="9">
        <v>1093</v>
      </c>
    </row>
    <row r="65" spans="1:2" hidden="1" x14ac:dyDescent="0.25">
      <c r="A65" s="5" t="s">
        <v>539</v>
      </c>
      <c r="B65" s="9">
        <v>1500</v>
      </c>
    </row>
    <row r="66" spans="1:2" hidden="1" x14ac:dyDescent="0.25">
      <c r="A66" s="5" t="s">
        <v>543</v>
      </c>
      <c r="B66" s="9">
        <f>-Gemensamt!$D$527</f>
        <v>-2715.1153846153848</v>
      </c>
    </row>
    <row r="67" spans="1:2" hidden="1" x14ac:dyDescent="0.25">
      <c r="A67" s="5" t="s">
        <v>548</v>
      </c>
      <c r="B67" s="9">
        <v>-365</v>
      </c>
    </row>
    <row r="68" spans="1:2" x14ac:dyDescent="0.25">
      <c r="A68" s="5" t="s">
        <v>550</v>
      </c>
      <c r="B68" s="9">
        <v>-100</v>
      </c>
    </row>
    <row r="69" spans="1:2" x14ac:dyDescent="0.25">
      <c r="A69" s="5" t="s">
        <v>568</v>
      </c>
      <c r="B69" s="9">
        <v>-500</v>
      </c>
    </row>
    <row r="70" spans="1:2" x14ac:dyDescent="0.25">
      <c r="A70" s="5" t="s">
        <v>570</v>
      </c>
      <c r="B70" s="9">
        <v>1500</v>
      </c>
    </row>
    <row r="71" spans="1:2" x14ac:dyDescent="0.25">
      <c r="A71" s="5" t="s">
        <v>589</v>
      </c>
      <c r="B71" s="9">
        <f>-Gemensamt!$D$599</f>
        <v>-1553.1814285714283</v>
      </c>
    </row>
    <row r="72" spans="1:2" x14ac:dyDescent="0.25">
      <c r="A72" s="5" t="s">
        <v>594</v>
      </c>
      <c r="B72" s="9">
        <v>1000</v>
      </c>
    </row>
    <row r="73" spans="1:2" x14ac:dyDescent="0.25">
      <c r="A73" s="5" t="s">
        <v>483</v>
      </c>
      <c r="B73" s="9">
        <f>-Gemensamt!$D$635</f>
        <v>-2314.705882352941</v>
      </c>
    </row>
    <row r="74" spans="1:2" x14ac:dyDescent="0.25">
      <c r="A74" s="5" t="s">
        <v>600</v>
      </c>
      <c r="B74" s="9">
        <v>2000</v>
      </c>
    </row>
    <row r="75" spans="1:2" x14ac:dyDescent="0.25">
      <c r="A75" s="5" t="s">
        <v>610</v>
      </c>
      <c r="B75" s="9">
        <v>135</v>
      </c>
    </row>
    <row r="76" spans="1:2" x14ac:dyDescent="0.25">
      <c r="A76" s="5" t="s">
        <v>620</v>
      </c>
      <c r="B76" s="9">
        <v>-100</v>
      </c>
    </row>
    <row r="77" spans="1:2" x14ac:dyDescent="0.25">
      <c r="A77" s="5" t="s">
        <v>631</v>
      </c>
      <c r="B77" s="9">
        <v>1000</v>
      </c>
    </row>
    <row r="78" spans="1:2" x14ac:dyDescent="0.25">
      <c r="A78" s="5" t="s">
        <v>494</v>
      </c>
      <c r="B78" s="9">
        <f>-Gemensamt!$D$741</f>
        <v>-972.80769230769226</v>
      </c>
    </row>
    <row r="79" spans="1:2" x14ac:dyDescent="0.25">
      <c r="A79" s="5" t="s">
        <v>636</v>
      </c>
      <c r="B79" s="8">
        <v>500</v>
      </c>
    </row>
    <row r="80" spans="1:2" x14ac:dyDescent="0.25">
      <c r="A80" s="5" t="s">
        <v>24</v>
      </c>
      <c r="B80" s="9">
        <f>-Gemensamt!$D$776</f>
        <v>-389.05555555555554</v>
      </c>
    </row>
    <row r="81" spans="1:2" x14ac:dyDescent="0.25">
      <c r="A81" t="s">
        <v>657</v>
      </c>
      <c r="B81" s="9">
        <v>830</v>
      </c>
    </row>
    <row r="82" spans="1:2" x14ac:dyDescent="0.25">
      <c r="A82" s="5" t="s">
        <v>658</v>
      </c>
      <c r="B82" s="9">
        <f>-Gemensamt!$D$812</f>
        <v>-1335.5714285714287</v>
      </c>
    </row>
    <row r="83" spans="1:2" x14ac:dyDescent="0.25">
      <c r="A83" s="5" t="s">
        <v>659</v>
      </c>
      <c r="B83" s="9">
        <v>1500</v>
      </c>
    </row>
    <row r="84" spans="1:2" x14ac:dyDescent="0.25">
      <c r="A84" s="5" t="s">
        <v>668</v>
      </c>
      <c r="B84" s="9">
        <v>-100</v>
      </c>
    </row>
    <row r="85" spans="1:2" x14ac:dyDescent="0.25">
      <c r="A85" s="5" t="s">
        <v>669</v>
      </c>
      <c r="B85" s="9">
        <v>2100</v>
      </c>
    </row>
    <row r="86" spans="1:2" x14ac:dyDescent="0.25">
      <c r="A86" s="5" t="s">
        <v>483</v>
      </c>
      <c r="B86" s="9">
        <f>-Gemensamt!$D$845</f>
        <v>-3132.48</v>
      </c>
    </row>
    <row r="87" spans="1:2" x14ac:dyDescent="0.25">
      <c r="A87" s="5" t="s">
        <v>698</v>
      </c>
      <c r="B87" s="9">
        <v>90</v>
      </c>
    </row>
    <row r="88" spans="1:2" x14ac:dyDescent="0.25">
      <c r="A88" s="5" t="s">
        <v>721</v>
      </c>
      <c r="B88" s="9">
        <v>-324</v>
      </c>
    </row>
    <row r="89" spans="1:2" x14ac:dyDescent="0.25">
      <c r="A89" s="5" t="s">
        <v>722</v>
      </c>
      <c r="B89" s="9">
        <v>-100</v>
      </c>
    </row>
    <row r="90" spans="1:2" x14ac:dyDescent="0.25">
      <c r="A90" s="5" t="s">
        <v>728</v>
      </c>
      <c r="B90" s="9">
        <v>2000</v>
      </c>
    </row>
    <row r="91" spans="1:2" x14ac:dyDescent="0.25">
      <c r="A91" s="5" t="s">
        <v>494</v>
      </c>
      <c r="B91" s="9">
        <f>Gemensamt!$D$898</f>
        <v>-852</v>
      </c>
    </row>
    <row r="92" spans="1:2" x14ac:dyDescent="0.25">
      <c r="A92" s="5" t="s">
        <v>797</v>
      </c>
      <c r="B92" s="9">
        <v>-365</v>
      </c>
    </row>
    <row r="93" spans="1:2" x14ac:dyDescent="0.25">
      <c r="A93" s="5" t="s">
        <v>792</v>
      </c>
      <c r="B93" s="9">
        <f>Gemensamt!$D$969</f>
        <v>-1455</v>
      </c>
    </row>
    <row r="94" spans="1:2" x14ac:dyDescent="0.25">
      <c r="A94" s="5" t="s">
        <v>799</v>
      </c>
      <c r="B94" s="9">
        <v>1500</v>
      </c>
    </row>
    <row r="95" spans="1:2" x14ac:dyDescent="0.25">
      <c r="B95" s="9"/>
    </row>
    <row r="96" spans="1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8B07-5C0E-4AFB-B0D8-C7A083A09260}">
  <sheetPr>
    <tabColor rgb="FF00B050"/>
  </sheetPr>
  <dimension ref="A1:D58"/>
  <sheetViews>
    <sheetView zoomScaleNormal="100" workbookViewId="0">
      <selection activeCell="B10" sqref="B10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SUM(B4:B58)</f>
        <v>822</v>
      </c>
    </row>
    <row r="3" spans="1:2" ht="3.75" customHeight="1" x14ac:dyDescent="0.25">
      <c r="A3" s="1"/>
      <c r="B3" s="2"/>
    </row>
    <row r="4" spans="1:2" x14ac:dyDescent="0.25">
      <c r="A4" s="5" t="s">
        <v>722</v>
      </c>
      <c r="B4" s="9">
        <v>-100</v>
      </c>
    </row>
    <row r="5" spans="1:2" x14ac:dyDescent="0.25">
      <c r="A5" s="5" t="s">
        <v>734</v>
      </c>
      <c r="B5" s="9">
        <v>1500</v>
      </c>
    </row>
    <row r="6" spans="1:2" x14ac:dyDescent="0.25">
      <c r="A6" s="5" t="s">
        <v>494</v>
      </c>
      <c r="B6" s="9">
        <f>Gemensamt!$D$898</f>
        <v>-852</v>
      </c>
    </row>
    <row r="7" spans="1:2" x14ac:dyDescent="0.25">
      <c r="A7" s="5" t="s">
        <v>774</v>
      </c>
      <c r="B7" s="9">
        <v>594</v>
      </c>
    </row>
    <row r="8" spans="1:2" x14ac:dyDescent="0.25">
      <c r="A8" s="5" t="s">
        <v>797</v>
      </c>
      <c r="B8" s="9">
        <v>-365</v>
      </c>
    </row>
    <row r="9" spans="1:2" x14ac:dyDescent="0.25">
      <c r="A9" s="5" t="s">
        <v>786</v>
      </c>
      <c r="B9" s="9">
        <v>1500</v>
      </c>
    </row>
    <row r="10" spans="1:2" x14ac:dyDescent="0.25">
      <c r="A10" s="5" t="s">
        <v>792</v>
      </c>
      <c r="B10" s="9">
        <f>Gemensamt!$D$969</f>
        <v>-1455</v>
      </c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  <c r="D19" s="43"/>
    </row>
    <row r="20" spans="1:4" x14ac:dyDescent="0.25">
      <c r="A20" s="5"/>
      <c r="B20" s="9"/>
    </row>
    <row r="21" spans="1:4" x14ac:dyDescent="0.25">
      <c r="A21" s="5"/>
      <c r="B21" s="9"/>
    </row>
    <row r="22" spans="1:4" x14ac:dyDescent="0.25"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DE89-D9FF-4D23-893F-C9F354799EE4}">
  <sheetPr>
    <tabColor rgb="FF00B050"/>
  </sheetPr>
  <dimension ref="A1:D59"/>
  <sheetViews>
    <sheetView zoomScaleNormal="100" workbookViewId="0">
      <selection activeCell="B12" sqref="B1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188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 t="s">
        <v>722</v>
      </c>
      <c r="B6" s="9">
        <v>-100</v>
      </c>
    </row>
    <row r="7" spans="1:2" x14ac:dyDescent="0.25">
      <c r="A7" s="5" t="s">
        <v>494</v>
      </c>
      <c r="B7" s="9">
        <f>Gemensamt!$D$898</f>
        <v>-852</v>
      </c>
    </row>
    <row r="8" spans="1:2" x14ac:dyDescent="0.25">
      <c r="A8" s="5" t="s">
        <v>745</v>
      </c>
      <c r="B8" s="9">
        <v>800</v>
      </c>
    </row>
    <row r="9" spans="1:2" x14ac:dyDescent="0.25">
      <c r="A9" s="5" t="s">
        <v>774</v>
      </c>
      <c r="B9" s="9">
        <v>561</v>
      </c>
    </row>
    <row r="10" spans="1:2" x14ac:dyDescent="0.25">
      <c r="A10" s="5" t="s">
        <v>797</v>
      </c>
      <c r="B10" s="9">
        <v>-365</v>
      </c>
    </row>
    <row r="11" spans="1:2" x14ac:dyDescent="0.25">
      <c r="A11" s="5" t="s">
        <v>786</v>
      </c>
      <c r="B11" s="9">
        <v>1000</v>
      </c>
    </row>
    <row r="12" spans="1:2" x14ac:dyDescent="0.25">
      <c r="A12" s="5" t="s">
        <v>792</v>
      </c>
      <c r="B12" s="9">
        <f>Gemensamt!$D$969</f>
        <v>-1455</v>
      </c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"/>
  <sheetViews>
    <sheetView workbookViewId="0">
      <selection activeCell="B13" sqref="B1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B73"/>
  <sheetViews>
    <sheetView workbookViewId="0">
      <selection activeCell="A61" sqref="A6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SUM(B4:B73)</f>
        <v>1103.0002497762314</v>
      </c>
    </row>
    <row r="3" spans="1:2" ht="3.75" customHeight="1" x14ac:dyDescent="0.25">
      <c r="A3" s="1"/>
      <c r="B3" s="2"/>
    </row>
    <row r="4" spans="1:2" hidden="1" x14ac:dyDescent="0.25">
      <c r="A4" s="6" t="s">
        <v>182</v>
      </c>
      <c r="B4" s="9">
        <v>1147</v>
      </c>
    </row>
    <row r="5" spans="1:2" hidden="1" x14ac:dyDescent="0.25">
      <c r="A5" s="5" t="s">
        <v>193</v>
      </c>
      <c r="B5" s="9">
        <v>-100</v>
      </c>
    </row>
    <row r="6" spans="1:2" hidden="1" x14ac:dyDescent="0.25">
      <c r="A6" s="6" t="s">
        <v>214</v>
      </c>
      <c r="B6" s="9">
        <v>-961</v>
      </c>
    </row>
    <row r="7" spans="1:2" hidden="1" x14ac:dyDescent="0.25">
      <c r="A7" s="5" t="s">
        <v>218</v>
      </c>
      <c r="B7" s="8">
        <v>300</v>
      </c>
    </row>
    <row r="8" spans="1:2" hidden="1" x14ac:dyDescent="0.25">
      <c r="A8" s="5" t="s">
        <v>227</v>
      </c>
      <c r="B8" s="9">
        <v>-100</v>
      </c>
    </row>
    <row r="9" spans="1:2" hidden="1" x14ac:dyDescent="0.25">
      <c r="A9" s="5" t="s">
        <v>229</v>
      </c>
      <c r="B9" s="9">
        <v>700</v>
      </c>
    </row>
    <row r="10" spans="1:2" hidden="1" x14ac:dyDescent="0.25">
      <c r="A10" s="5" t="s">
        <v>262</v>
      </c>
      <c r="B10" s="9">
        <v>-846</v>
      </c>
    </row>
    <row r="11" spans="1:2" hidden="1" x14ac:dyDescent="0.25">
      <c r="A11" s="5" t="s">
        <v>269</v>
      </c>
      <c r="B11" s="9">
        <v>-270</v>
      </c>
    </row>
    <row r="12" spans="1:2" hidden="1" x14ac:dyDescent="0.25">
      <c r="A12" s="5" t="s">
        <v>279</v>
      </c>
      <c r="B12" s="8">
        <v>500</v>
      </c>
    </row>
    <row r="13" spans="1:2" hidden="1" x14ac:dyDescent="0.25">
      <c r="A13" t="s">
        <v>289</v>
      </c>
      <c r="B13" s="9">
        <v>1924</v>
      </c>
    </row>
    <row r="14" spans="1:2" hidden="1" x14ac:dyDescent="0.25">
      <c r="A14" s="5" t="s">
        <v>314</v>
      </c>
      <c r="B14" s="9">
        <v>-100</v>
      </c>
    </row>
    <row r="15" spans="1:2" hidden="1" x14ac:dyDescent="0.25">
      <c r="A15" s="5" t="s">
        <v>318</v>
      </c>
      <c r="B15" s="9">
        <v>961</v>
      </c>
    </row>
    <row r="16" spans="1:2" hidden="1" x14ac:dyDescent="0.25">
      <c r="A16" s="5" t="s">
        <v>326</v>
      </c>
      <c r="B16" s="9">
        <v>-100</v>
      </c>
    </row>
    <row r="17" spans="1:2" hidden="1" x14ac:dyDescent="0.25">
      <c r="A17" s="5" t="s">
        <v>328</v>
      </c>
      <c r="B17" s="8">
        <v>814</v>
      </c>
    </row>
    <row r="18" spans="1:2" hidden="1" x14ac:dyDescent="0.25">
      <c r="A18" s="5" t="s">
        <v>360</v>
      </c>
      <c r="B18" s="9">
        <v>-100</v>
      </c>
    </row>
    <row r="19" spans="1:2" hidden="1" x14ac:dyDescent="0.25">
      <c r="A19" s="5" t="s">
        <v>379</v>
      </c>
      <c r="B19" s="9">
        <f>-Gemensamt!$M$155</f>
        <v>-1178.76</v>
      </c>
    </row>
    <row r="20" spans="1:2" hidden="1" x14ac:dyDescent="0.25">
      <c r="A20" s="6" t="s">
        <v>406</v>
      </c>
      <c r="B20" s="9">
        <v>-67</v>
      </c>
    </row>
    <row r="21" spans="1:2" hidden="1" x14ac:dyDescent="0.25">
      <c r="A21" s="5" t="s">
        <v>425</v>
      </c>
      <c r="B21" s="9">
        <v>-100</v>
      </c>
    </row>
    <row r="22" spans="1:2" hidden="1" x14ac:dyDescent="0.25">
      <c r="A22" s="5" t="s">
        <v>426</v>
      </c>
      <c r="B22" s="9">
        <v>1349</v>
      </c>
    </row>
    <row r="23" spans="1:2" hidden="1" x14ac:dyDescent="0.25">
      <c r="A23" s="5" t="s">
        <v>445</v>
      </c>
      <c r="B23" s="9">
        <v>-228</v>
      </c>
    </row>
    <row r="24" spans="1:2" hidden="1" x14ac:dyDescent="0.25">
      <c r="A24" s="5" t="s">
        <v>451</v>
      </c>
      <c r="B24" s="9">
        <v>-973</v>
      </c>
    </row>
    <row r="25" spans="1:2" hidden="1" x14ac:dyDescent="0.25">
      <c r="A25" s="5" t="s">
        <v>481</v>
      </c>
      <c r="B25" s="9">
        <f>-Gemensamt!$E$291</f>
        <v>-57.689655172413794</v>
      </c>
    </row>
    <row r="26" spans="1:2" hidden="1" x14ac:dyDescent="0.25">
      <c r="A26" s="5" t="s">
        <v>483</v>
      </c>
      <c r="B26" s="9">
        <f>-Gemensamt!$E$391</f>
        <v>-1616.1333333333334</v>
      </c>
    </row>
    <row r="27" spans="1:2" hidden="1" x14ac:dyDescent="0.25">
      <c r="A27" s="5" t="s">
        <v>326</v>
      </c>
      <c r="B27" s="9">
        <v>-103.4483</v>
      </c>
    </row>
    <row r="28" spans="1:2" hidden="1" x14ac:dyDescent="0.25">
      <c r="A28" s="5" t="s">
        <v>494</v>
      </c>
      <c r="B28" s="9">
        <f>-Gemensamt!$D$424</f>
        <v>-876.07692307692309</v>
      </c>
    </row>
    <row r="29" spans="1:2" hidden="1" x14ac:dyDescent="0.25">
      <c r="A29" s="5" t="s">
        <v>503</v>
      </c>
      <c r="B29" s="9">
        <v>1000</v>
      </c>
    </row>
    <row r="30" spans="1:2" hidden="1" x14ac:dyDescent="0.25">
      <c r="A30" s="5" t="s">
        <v>504</v>
      </c>
      <c r="B30" s="9">
        <v>-100</v>
      </c>
    </row>
    <row r="31" spans="1:2" hidden="1" x14ac:dyDescent="0.25">
      <c r="A31" s="5" t="s">
        <v>510</v>
      </c>
      <c r="B31" s="9">
        <f>-Gemensamt!$D$458</f>
        <v>-55</v>
      </c>
    </row>
    <row r="32" spans="1:2" hidden="1" x14ac:dyDescent="0.25">
      <c r="A32" s="5" t="s">
        <v>516</v>
      </c>
      <c r="B32" s="9">
        <f>-Gemensamt!$D$491</f>
        <v>-1278.4541666666667</v>
      </c>
    </row>
    <row r="33" spans="1:2" hidden="1" x14ac:dyDescent="0.25">
      <c r="A33" s="5" t="s">
        <v>527</v>
      </c>
      <c r="B33" s="9">
        <v>600</v>
      </c>
    </row>
    <row r="34" spans="1:2" hidden="1" x14ac:dyDescent="0.25">
      <c r="A34" s="5" t="s">
        <v>531</v>
      </c>
      <c r="B34" s="9">
        <v>1443</v>
      </c>
    </row>
    <row r="35" spans="1:2" hidden="1" x14ac:dyDescent="0.25">
      <c r="A35" s="5" t="s">
        <v>539</v>
      </c>
      <c r="B35" s="9">
        <v>1000</v>
      </c>
    </row>
    <row r="36" spans="1:2" hidden="1" x14ac:dyDescent="0.25">
      <c r="A36" s="5" t="s">
        <v>543</v>
      </c>
      <c r="B36" s="9">
        <f>-Gemensamt!$D$527</f>
        <v>-2715.1153846153848</v>
      </c>
    </row>
    <row r="37" spans="1:2" hidden="1" x14ac:dyDescent="0.25">
      <c r="A37" s="5" t="s">
        <v>548</v>
      </c>
      <c r="B37" s="9">
        <v>-365</v>
      </c>
    </row>
    <row r="38" spans="1:2" x14ac:dyDescent="0.25">
      <c r="A38" s="5" t="s">
        <v>550</v>
      </c>
      <c r="B38" s="9">
        <v>-100</v>
      </c>
    </row>
    <row r="39" spans="1:2" x14ac:dyDescent="0.25">
      <c r="A39" s="5" t="s">
        <v>563</v>
      </c>
      <c r="B39" s="9">
        <v>1300</v>
      </c>
    </row>
    <row r="40" spans="1:2" x14ac:dyDescent="0.25">
      <c r="A40" s="5" t="s">
        <v>568</v>
      </c>
      <c r="B40" s="9">
        <v>-500</v>
      </c>
    </row>
    <row r="41" spans="1:2" x14ac:dyDescent="0.25">
      <c r="A41" s="5" t="s">
        <v>588</v>
      </c>
      <c r="B41" s="9">
        <v>1350</v>
      </c>
    </row>
    <row r="42" spans="1:2" x14ac:dyDescent="0.25">
      <c r="A42" s="5" t="s">
        <v>589</v>
      </c>
      <c r="B42" s="9">
        <f>-Gemensamt!$D$599</f>
        <v>-1553.1814285714283</v>
      </c>
    </row>
    <row r="43" spans="1:2" x14ac:dyDescent="0.25">
      <c r="A43" s="5" t="s">
        <v>483</v>
      </c>
      <c r="B43" s="9">
        <f>-Gemensamt!$D$635</f>
        <v>-2314.705882352941</v>
      </c>
    </row>
    <row r="44" spans="1:2" x14ac:dyDescent="0.25">
      <c r="A44" s="5" t="s">
        <v>600</v>
      </c>
      <c r="B44" s="9">
        <v>1900</v>
      </c>
    </row>
    <row r="45" spans="1:2" x14ac:dyDescent="0.25">
      <c r="A45" s="5" t="s">
        <v>605</v>
      </c>
      <c r="B45" s="9">
        <v>1000</v>
      </c>
    </row>
    <row r="46" spans="1:2" x14ac:dyDescent="0.25">
      <c r="A46" s="5" t="s">
        <v>43</v>
      </c>
      <c r="B46" s="9">
        <f>-Gemensamt!$D$563</f>
        <v>-215</v>
      </c>
    </row>
    <row r="47" spans="1:2" x14ac:dyDescent="0.25">
      <c r="A47" s="5" t="s">
        <v>610</v>
      </c>
      <c r="B47" s="9">
        <v>180</v>
      </c>
    </row>
    <row r="48" spans="1:2" x14ac:dyDescent="0.25">
      <c r="A48" s="5" t="s">
        <v>620</v>
      </c>
      <c r="B48" s="9">
        <v>-100</v>
      </c>
    </row>
    <row r="49" spans="1:2" x14ac:dyDescent="0.25">
      <c r="A49" s="5" t="s">
        <v>632</v>
      </c>
      <c r="B49" s="9">
        <v>600</v>
      </c>
    </row>
    <row r="50" spans="1:2" x14ac:dyDescent="0.25">
      <c r="A50" s="5" t="s">
        <v>494</v>
      </c>
      <c r="B50" s="9">
        <f>-Gemensamt!$D$741</f>
        <v>-972.80769230769226</v>
      </c>
    </row>
    <row r="51" spans="1:2" x14ac:dyDescent="0.25">
      <c r="A51" s="5" t="s">
        <v>24</v>
      </c>
      <c r="B51" s="9">
        <f>-Gemensamt!$D$776</f>
        <v>-389.05555555555554</v>
      </c>
    </row>
    <row r="52" spans="1:2" x14ac:dyDescent="0.25">
      <c r="A52" s="5" t="s">
        <v>654</v>
      </c>
      <c r="B52" s="9">
        <v>2000</v>
      </c>
    </row>
    <row r="53" spans="1:2" x14ac:dyDescent="0.25">
      <c r="A53" t="s">
        <v>657</v>
      </c>
      <c r="B53" s="9">
        <v>1330</v>
      </c>
    </row>
    <row r="54" spans="1:2" x14ac:dyDescent="0.25">
      <c r="A54" s="5" t="s">
        <v>658</v>
      </c>
      <c r="B54" s="9">
        <f>-Gemensamt!$D$812</f>
        <v>-1335.5714285714287</v>
      </c>
    </row>
    <row r="55" spans="1:2" x14ac:dyDescent="0.25">
      <c r="A55" s="5" t="s">
        <v>668</v>
      </c>
      <c r="B55" s="9">
        <v>-100</v>
      </c>
    </row>
    <row r="56" spans="1:2" x14ac:dyDescent="0.25">
      <c r="A56" s="5" t="s">
        <v>721</v>
      </c>
      <c r="B56" s="9">
        <v>-324</v>
      </c>
    </row>
    <row r="57" spans="1:2" x14ac:dyDescent="0.25">
      <c r="A57" s="5" t="s">
        <v>722</v>
      </c>
      <c r="B57" s="9">
        <v>-100</v>
      </c>
    </row>
    <row r="58" spans="1:2" x14ac:dyDescent="0.25">
      <c r="B58" s="9"/>
    </row>
    <row r="59" spans="1:2" x14ac:dyDescent="0.25">
      <c r="B59" s="9"/>
    </row>
    <row r="60" spans="1:2" x14ac:dyDescent="0.25">
      <c r="B60" s="9"/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</sheetData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67369-209B-46C9-BD0D-5CF85F0068E6}">
  <sheetPr>
    <tabColor rgb="FFFF0000"/>
  </sheetPr>
  <dimension ref="A1:B73"/>
  <sheetViews>
    <sheetView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SUM(B4:B73)</f>
        <v>1.6876847288926911E-3</v>
      </c>
    </row>
    <row r="3" spans="1:2" ht="3.75" customHeight="1" x14ac:dyDescent="0.25">
      <c r="A3" s="1"/>
      <c r="B3" s="2"/>
    </row>
    <row r="4" spans="1:2" hidden="1" x14ac:dyDescent="0.25">
      <c r="A4" s="5" t="s">
        <v>326</v>
      </c>
      <c r="B4" s="9">
        <v>-100</v>
      </c>
    </row>
    <row r="5" spans="1:2" hidden="1" x14ac:dyDescent="0.25">
      <c r="A5" s="5" t="s">
        <v>328</v>
      </c>
      <c r="B5" s="8">
        <v>537</v>
      </c>
    </row>
    <row r="6" spans="1:2" hidden="1" x14ac:dyDescent="0.25">
      <c r="A6" s="5" t="s">
        <v>360</v>
      </c>
      <c r="B6" s="9">
        <v>-100</v>
      </c>
    </row>
    <row r="7" spans="1:2" hidden="1" x14ac:dyDescent="0.25">
      <c r="A7" s="6" t="s">
        <v>406</v>
      </c>
      <c r="B7" s="9">
        <v>-67</v>
      </c>
    </row>
    <row r="8" spans="1:2" hidden="1" x14ac:dyDescent="0.25">
      <c r="A8" s="5" t="s">
        <v>410</v>
      </c>
      <c r="B8" s="9">
        <v>1000</v>
      </c>
    </row>
    <row r="9" spans="1:2" hidden="1" x14ac:dyDescent="0.25">
      <c r="A9" s="5" t="s">
        <v>425</v>
      </c>
      <c r="B9" s="9">
        <v>-100</v>
      </c>
    </row>
    <row r="10" spans="1:2" hidden="1" x14ac:dyDescent="0.25">
      <c r="A10" s="5" t="s">
        <v>445</v>
      </c>
      <c r="B10" s="9">
        <v>-228</v>
      </c>
    </row>
    <row r="11" spans="1:2" hidden="1" x14ac:dyDescent="0.25">
      <c r="A11" s="5" t="s">
        <v>451</v>
      </c>
      <c r="B11" s="9">
        <v>-973</v>
      </c>
    </row>
    <row r="12" spans="1:2" hidden="1" x14ac:dyDescent="0.25">
      <c r="A12" s="5" t="s">
        <v>480</v>
      </c>
      <c r="B12" s="9">
        <v>500</v>
      </c>
    </row>
    <row r="13" spans="1:2" hidden="1" x14ac:dyDescent="0.25">
      <c r="A13" s="5" t="s">
        <v>481</v>
      </c>
      <c r="B13" s="9">
        <f>-Gemensamt!$E$291</f>
        <v>-57.689655172413794</v>
      </c>
    </row>
    <row r="14" spans="1:2" hidden="1" x14ac:dyDescent="0.25">
      <c r="A14" s="5" t="s">
        <v>483</v>
      </c>
      <c r="B14" s="9">
        <f>-Gemensamt!$E$391</f>
        <v>-1616.1333333333334</v>
      </c>
    </row>
    <row r="15" spans="1:2" hidden="1" x14ac:dyDescent="0.25">
      <c r="A15" s="5" t="s">
        <v>490</v>
      </c>
      <c r="B15" s="9">
        <v>1500</v>
      </c>
    </row>
    <row r="16" spans="1:2" hidden="1" x14ac:dyDescent="0.25">
      <c r="A16" s="5" t="s">
        <v>326</v>
      </c>
      <c r="B16" s="9">
        <v>-103.4483</v>
      </c>
    </row>
    <row r="17" spans="1:2" hidden="1" x14ac:dyDescent="0.25">
      <c r="A17" s="5" t="s">
        <v>494</v>
      </c>
      <c r="B17" s="9">
        <f>-Gemensamt!$D$424</f>
        <v>-876.07692307692309</v>
      </c>
    </row>
    <row r="18" spans="1:2" hidden="1" x14ac:dyDescent="0.25">
      <c r="A18" s="5" t="s">
        <v>504</v>
      </c>
      <c r="B18" s="9">
        <v>-100</v>
      </c>
    </row>
    <row r="19" spans="1:2" hidden="1" x14ac:dyDescent="0.25">
      <c r="A19" s="5" t="s">
        <v>510</v>
      </c>
      <c r="B19" s="9">
        <f>-Gemensamt!$D$458</f>
        <v>-55</v>
      </c>
    </row>
    <row r="20" spans="1:2" hidden="1" x14ac:dyDescent="0.25">
      <c r="A20" s="5" t="s">
        <v>514</v>
      </c>
      <c r="B20" s="9">
        <v>2500</v>
      </c>
    </row>
    <row r="21" spans="1:2" hidden="1" x14ac:dyDescent="0.25">
      <c r="A21" s="5" t="s">
        <v>516</v>
      </c>
      <c r="B21" s="9">
        <f>-Gemensamt!$D$491</f>
        <v>-1278.4541666666667</v>
      </c>
    </row>
    <row r="22" spans="1:2" hidden="1" x14ac:dyDescent="0.25">
      <c r="A22" s="5" t="s">
        <v>531</v>
      </c>
      <c r="B22" s="9">
        <v>1341</v>
      </c>
    </row>
    <row r="23" spans="1:2" hidden="1" x14ac:dyDescent="0.25">
      <c r="A23" s="5" t="s">
        <v>540</v>
      </c>
      <c r="B23" s="9">
        <v>1200</v>
      </c>
    </row>
    <row r="24" spans="1:2" hidden="1" x14ac:dyDescent="0.25">
      <c r="A24" s="5" t="s">
        <v>543</v>
      </c>
      <c r="B24" s="9">
        <f>-Gemensamt!$D$527</f>
        <v>-2715.1153846153848</v>
      </c>
    </row>
    <row r="25" spans="1:2" hidden="1" x14ac:dyDescent="0.25">
      <c r="A25" s="5" t="s">
        <v>548</v>
      </c>
      <c r="B25" s="9">
        <v>-365</v>
      </c>
    </row>
    <row r="26" spans="1:2" x14ac:dyDescent="0.25">
      <c r="A26" s="5" t="s">
        <v>550</v>
      </c>
      <c r="B26" s="9">
        <v>-100</v>
      </c>
    </row>
    <row r="27" spans="1:2" x14ac:dyDescent="0.25">
      <c r="A27" t="s">
        <v>358</v>
      </c>
      <c r="B27" s="9">
        <v>150</v>
      </c>
    </row>
    <row r="28" spans="1:2" x14ac:dyDescent="0.25">
      <c r="A28" s="5" t="s">
        <v>563</v>
      </c>
      <c r="B28" s="9">
        <v>1000</v>
      </c>
    </row>
    <row r="29" spans="1:2" x14ac:dyDescent="0.25">
      <c r="A29" s="5" t="s">
        <v>568</v>
      </c>
      <c r="B29" s="9">
        <v>-500</v>
      </c>
    </row>
    <row r="30" spans="1:2" x14ac:dyDescent="0.25">
      <c r="A30" s="5" t="s">
        <v>589</v>
      </c>
      <c r="B30" s="9">
        <f>-Gemensamt!$D$599</f>
        <v>-1553.1814285714283</v>
      </c>
    </row>
    <row r="31" spans="1:2" x14ac:dyDescent="0.25">
      <c r="A31" s="5" t="s">
        <v>591</v>
      </c>
      <c r="B31" s="9">
        <v>1300</v>
      </c>
    </row>
    <row r="32" spans="1:2" x14ac:dyDescent="0.25">
      <c r="A32" s="5" t="s">
        <v>43</v>
      </c>
      <c r="B32" s="9">
        <f>-Gemensamt!$D$563</f>
        <v>-215</v>
      </c>
    </row>
    <row r="33" spans="1:2" x14ac:dyDescent="0.25">
      <c r="A33" s="5" t="s">
        <v>610</v>
      </c>
      <c r="B33" s="9">
        <v>140</v>
      </c>
    </row>
    <row r="34" spans="1:2" x14ac:dyDescent="0.25">
      <c r="A34" s="5" t="s">
        <v>620</v>
      </c>
      <c r="B34" s="9">
        <v>-100</v>
      </c>
    </row>
    <row r="35" spans="1:2" x14ac:dyDescent="0.25">
      <c r="A35" s="5" t="s">
        <v>637</v>
      </c>
      <c r="B35" s="9">
        <v>500</v>
      </c>
    </row>
    <row r="36" spans="1:2" x14ac:dyDescent="0.25">
      <c r="A36" s="5" t="s">
        <v>494</v>
      </c>
      <c r="B36" s="9">
        <f>-Gemensamt!$D$741</f>
        <v>-972.80769230769226</v>
      </c>
    </row>
    <row r="37" spans="1:2" x14ac:dyDescent="0.25">
      <c r="A37" s="5" t="s">
        <v>638</v>
      </c>
      <c r="B37" s="9">
        <v>1000</v>
      </c>
    </row>
    <row r="38" spans="1:2" x14ac:dyDescent="0.25">
      <c r="A38" t="s">
        <v>657</v>
      </c>
      <c r="B38" s="9">
        <v>449</v>
      </c>
    </row>
    <row r="39" spans="1:2" x14ac:dyDescent="0.25">
      <c r="A39" s="5" t="s">
        <v>658</v>
      </c>
      <c r="B39" s="9">
        <f>-Gemensamt!$D$812</f>
        <v>-1335.5714285714287</v>
      </c>
    </row>
    <row r="40" spans="1:2" x14ac:dyDescent="0.25">
      <c r="A40" s="5" t="s">
        <v>659</v>
      </c>
      <c r="B40" s="9">
        <v>1200</v>
      </c>
    </row>
    <row r="41" spans="1:2" x14ac:dyDescent="0.25">
      <c r="A41" s="5" t="s">
        <v>668</v>
      </c>
      <c r="B41" s="9">
        <v>-100</v>
      </c>
    </row>
    <row r="42" spans="1:2" x14ac:dyDescent="0.25">
      <c r="A42" s="5" t="s">
        <v>483</v>
      </c>
      <c r="B42" s="9">
        <f>-Gemensamt!$D$845</f>
        <v>-3132.48</v>
      </c>
    </row>
    <row r="43" spans="1:2" x14ac:dyDescent="0.25">
      <c r="A43" s="5" t="s">
        <v>683</v>
      </c>
      <c r="B43" s="9">
        <v>2400</v>
      </c>
    </row>
    <row r="44" spans="1:2" x14ac:dyDescent="0.25">
      <c r="A44" s="5" t="s">
        <v>698</v>
      </c>
      <c r="B44" s="9">
        <v>727</v>
      </c>
    </row>
    <row r="45" spans="1:2" x14ac:dyDescent="0.25">
      <c r="A45" s="5" t="s">
        <v>721</v>
      </c>
      <c r="B45" s="9">
        <v>-324</v>
      </c>
    </row>
    <row r="46" spans="1:2" x14ac:dyDescent="0.25">
      <c r="A46" s="5" t="s">
        <v>741</v>
      </c>
      <c r="B46" s="9">
        <v>-376.04</v>
      </c>
    </row>
    <row r="47" spans="1:2" x14ac:dyDescent="0.25">
      <c r="B47" s="9"/>
    </row>
    <row r="48" spans="1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B100"/>
  <sheetViews>
    <sheetView workbookViewId="0">
      <selection activeCell="B82" sqref="B8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548.22866247464435</v>
      </c>
    </row>
    <row r="3" spans="1:2" ht="3.75" customHeight="1" x14ac:dyDescent="0.25">
      <c r="A3" s="1"/>
      <c r="B3" s="2"/>
    </row>
    <row r="4" spans="1:2" hidden="1" x14ac:dyDescent="0.25">
      <c r="A4" s="5" t="s">
        <v>5</v>
      </c>
      <c r="B4" s="8">
        <v>500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15</v>
      </c>
      <c r="B6" s="8">
        <v>800</v>
      </c>
    </row>
    <row r="7" spans="1:2" hidden="1" x14ac:dyDescent="0.25">
      <c r="A7" s="5" t="s">
        <v>17</v>
      </c>
      <c r="B7" s="8">
        <v>-800</v>
      </c>
    </row>
    <row r="8" spans="1:2" hidden="1" x14ac:dyDescent="0.25">
      <c r="A8" s="5" t="s">
        <v>20</v>
      </c>
      <c r="B8" s="8">
        <v>250</v>
      </c>
    </row>
    <row r="9" spans="1:2" hidden="1" x14ac:dyDescent="0.25">
      <c r="A9" s="5" t="s">
        <v>24</v>
      </c>
      <c r="B9" s="8">
        <v>-250</v>
      </c>
    </row>
    <row r="10" spans="1:2" hidden="1" x14ac:dyDescent="0.25">
      <c r="A10" s="5" t="s">
        <v>29</v>
      </c>
      <c r="B10" s="8">
        <v>850</v>
      </c>
    </row>
    <row r="11" spans="1:2" hidden="1" x14ac:dyDescent="0.25">
      <c r="A11" s="5" t="s">
        <v>17</v>
      </c>
      <c r="B11" s="8">
        <v>-850</v>
      </c>
    </row>
    <row r="12" spans="1:2" hidden="1" x14ac:dyDescent="0.25">
      <c r="A12" s="5" t="s">
        <v>41</v>
      </c>
      <c r="B12" s="8">
        <v>-50</v>
      </c>
    </row>
    <row r="13" spans="1:2" hidden="1" x14ac:dyDescent="0.25">
      <c r="A13" s="5" t="s">
        <v>43</v>
      </c>
      <c r="B13" s="8">
        <v>-175</v>
      </c>
    </row>
    <row r="14" spans="1:2" hidden="1" x14ac:dyDescent="0.25">
      <c r="A14" s="5" t="s">
        <v>46</v>
      </c>
      <c r="B14" s="8">
        <v>1600</v>
      </c>
    </row>
    <row r="15" spans="1:2" hidden="1" x14ac:dyDescent="0.25">
      <c r="A15" s="5" t="s">
        <v>50</v>
      </c>
      <c r="B15" s="8">
        <v>-200</v>
      </c>
    </row>
    <row r="16" spans="1:2" hidden="1" x14ac:dyDescent="0.25">
      <c r="A16" s="5" t="s">
        <v>60</v>
      </c>
      <c r="B16" s="8">
        <v>-900</v>
      </c>
    </row>
    <row r="17" spans="1:2" hidden="1" x14ac:dyDescent="0.25">
      <c r="A17" s="5" t="s">
        <v>61</v>
      </c>
      <c r="B17" s="8">
        <v>-100</v>
      </c>
    </row>
    <row r="18" spans="1:2" hidden="1" x14ac:dyDescent="0.25">
      <c r="A18" s="5" t="s">
        <v>65</v>
      </c>
      <c r="B18" s="8">
        <v>-3050</v>
      </c>
    </row>
    <row r="19" spans="1:2" hidden="1" x14ac:dyDescent="0.25">
      <c r="A19" s="5" t="s">
        <v>66</v>
      </c>
      <c r="B19" s="8">
        <v>1125</v>
      </c>
    </row>
    <row r="20" spans="1:2" hidden="1" x14ac:dyDescent="0.25">
      <c r="A20" s="5" t="s">
        <v>69</v>
      </c>
      <c r="B20" s="11">
        <v>3050</v>
      </c>
    </row>
    <row r="21" spans="1:2" hidden="1" x14ac:dyDescent="0.25">
      <c r="A21" s="5" t="s">
        <v>88</v>
      </c>
      <c r="B21" s="8">
        <v>-1050</v>
      </c>
    </row>
    <row r="22" spans="1:2" hidden="1" x14ac:dyDescent="0.25">
      <c r="A22" s="5" t="s">
        <v>43</v>
      </c>
      <c r="B22" s="8">
        <v>-165</v>
      </c>
    </row>
    <row r="23" spans="1:2" hidden="1" x14ac:dyDescent="0.25">
      <c r="A23" s="6" t="s">
        <v>114</v>
      </c>
      <c r="B23" s="11">
        <v>-360</v>
      </c>
    </row>
    <row r="24" spans="1:2" hidden="1" x14ac:dyDescent="0.25">
      <c r="A24" s="6" t="s">
        <v>116</v>
      </c>
      <c r="B24" s="11">
        <v>300</v>
      </c>
    </row>
    <row r="25" spans="1:2" hidden="1" x14ac:dyDescent="0.25">
      <c r="A25" s="5" t="s">
        <v>148</v>
      </c>
      <c r="B25" s="11">
        <v>-100</v>
      </c>
    </row>
    <row r="26" spans="1:2" hidden="1" x14ac:dyDescent="0.25">
      <c r="A26" s="5" t="s">
        <v>154</v>
      </c>
      <c r="B26" s="8">
        <v>800</v>
      </c>
    </row>
    <row r="27" spans="1:2" hidden="1" x14ac:dyDescent="0.25">
      <c r="A27" s="6" t="s">
        <v>170</v>
      </c>
      <c r="B27" s="11">
        <v>-800</v>
      </c>
    </row>
    <row r="28" spans="1:2" hidden="1" x14ac:dyDescent="0.25">
      <c r="A28" s="5" t="s">
        <v>180</v>
      </c>
      <c r="B28" s="9">
        <v>-80</v>
      </c>
    </row>
    <row r="29" spans="1:2" hidden="1" x14ac:dyDescent="0.25">
      <c r="A29" s="6" t="s">
        <v>182</v>
      </c>
      <c r="B29" s="11">
        <v>2150</v>
      </c>
    </row>
    <row r="30" spans="1:2" hidden="1" x14ac:dyDescent="0.25">
      <c r="A30" s="6" t="s">
        <v>188</v>
      </c>
      <c r="B30" s="11">
        <v>-243</v>
      </c>
    </row>
    <row r="31" spans="1:2" hidden="1" x14ac:dyDescent="0.25">
      <c r="A31" s="5" t="s">
        <v>193</v>
      </c>
      <c r="B31" s="9">
        <v>-100</v>
      </c>
    </row>
    <row r="32" spans="1:2" hidden="1" x14ac:dyDescent="0.25">
      <c r="A32" s="5" t="s">
        <v>198</v>
      </c>
      <c r="B32" s="9">
        <v>1272</v>
      </c>
    </row>
    <row r="33" spans="1:2" hidden="1" x14ac:dyDescent="0.25">
      <c r="A33" s="6" t="s">
        <v>199</v>
      </c>
      <c r="B33" s="9">
        <v>-106</v>
      </c>
    </row>
    <row r="34" spans="1:2" hidden="1" x14ac:dyDescent="0.25">
      <c r="A34" s="6" t="s">
        <v>214</v>
      </c>
      <c r="B34" s="9">
        <v>-961</v>
      </c>
    </row>
    <row r="35" spans="1:2" hidden="1" x14ac:dyDescent="0.25">
      <c r="A35" s="5" t="s">
        <v>227</v>
      </c>
      <c r="B35" s="9">
        <v>-100</v>
      </c>
    </row>
    <row r="36" spans="1:2" hidden="1" x14ac:dyDescent="0.25">
      <c r="A36" s="5" t="s">
        <v>262</v>
      </c>
      <c r="B36" s="9">
        <v>-846</v>
      </c>
    </row>
    <row r="37" spans="1:2" hidden="1" x14ac:dyDescent="0.25">
      <c r="A37" s="5" t="s">
        <v>269</v>
      </c>
      <c r="B37" s="9">
        <v>-270</v>
      </c>
    </row>
    <row r="38" spans="1:2" hidden="1" x14ac:dyDescent="0.25">
      <c r="A38" s="5" t="s">
        <v>273</v>
      </c>
      <c r="B38" s="9">
        <v>1639</v>
      </c>
    </row>
    <row r="39" spans="1:2" hidden="1" x14ac:dyDescent="0.25">
      <c r="A39" s="5" t="s">
        <v>289</v>
      </c>
      <c r="B39" s="9">
        <v>1110</v>
      </c>
    </row>
    <row r="40" spans="1:2" hidden="1" x14ac:dyDescent="0.25">
      <c r="A40" s="5" t="s">
        <v>314</v>
      </c>
      <c r="B40" s="9">
        <v>-100</v>
      </c>
    </row>
    <row r="41" spans="1:2" hidden="1" x14ac:dyDescent="0.25">
      <c r="A41" s="5" t="s">
        <v>318</v>
      </c>
      <c r="B41" s="9">
        <v>961</v>
      </c>
    </row>
    <row r="42" spans="1:2" hidden="1" x14ac:dyDescent="0.25">
      <c r="A42" s="5" t="s">
        <v>326</v>
      </c>
      <c r="B42" s="9">
        <v>-100</v>
      </c>
    </row>
    <row r="43" spans="1:2" hidden="1" x14ac:dyDescent="0.25">
      <c r="A43" s="5" t="s">
        <v>360</v>
      </c>
      <c r="B43" s="9">
        <v>-100</v>
      </c>
    </row>
    <row r="44" spans="1:2" hidden="1" x14ac:dyDescent="0.25">
      <c r="A44" s="5" t="s">
        <v>379</v>
      </c>
      <c r="B44" s="9">
        <f>-Gemensamt!$M$155</f>
        <v>-1178.76</v>
      </c>
    </row>
    <row r="45" spans="1:2" hidden="1" x14ac:dyDescent="0.25">
      <c r="A45" s="6" t="s">
        <v>406</v>
      </c>
      <c r="B45" s="9">
        <v>-67</v>
      </c>
    </row>
    <row r="46" spans="1:2" hidden="1" x14ac:dyDescent="0.25">
      <c r="A46" s="5" t="s">
        <v>425</v>
      </c>
      <c r="B46" s="9">
        <v>-100</v>
      </c>
    </row>
    <row r="47" spans="1:2" hidden="1" x14ac:dyDescent="0.25">
      <c r="A47" s="5" t="s">
        <v>426</v>
      </c>
      <c r="B47" s="9">
        <v>276</v>
      </c>
    </row>
    <row r="48" spans="1:2" hidden="1" x14ac:dyDescent="0.25">
      <c r="A48" s="5" t="s">
        <v>445</v>
      </c>
      <c r="B48" s="9">
        <v>-228</v>
      </c>
    </row>
    <row r="49" spans="1:2" hidden="1" x14ac:dyDescent="0.25">
      <c r="A49" s="5" t="s">
        <v>451</v>
      </c>
      <c r="B49" s="9">
        <v>-973</v>
      </c>
    </row>
    <row r="50" spans="1:2" hidden="1" x14ac:dyDescent="0.25">
      <c r="A50" s="5" t="s">
        <v>481</v>
      </c>
      <c r="B50" s="9">
        <f>-Gemensamt!$E$291</f>
        <v>-57.689655172413794</v>
      </c>
    </row>
    <row r="51" spans="1:2" hidden="1" x14ac:dyDescent="0.25">
      <c r="A51" s="5" t="s">
        <v>483</v>
      </c>
      <c r="B51" s="9">
        <f>-Gemensamt!$E$391</f>
        <v>-1616.1333333333334</v>
      </c>
    </row>
    <row r="52" spans="1:2" hidden="1" x14ac:dyDescent="0.25">
      <c r="A52" s="5" t="s">
        <v>326</v>
      </c>
      <c r="B52" s="9">
        <v>-103.4483</v>
      </c>
    </row>
    <row r="53" spans="1:2" hidden="1" x14ac:dyDescent="0.25">
      <c r="A53" s="5" t="s">
        <v>494</v>
      </c>
      <c r="B53" s="9">
        <f>-Gemensamt!$D$424</f>
        <v>-876.07692307692309</v>
      </c>
    </row>
    <row r="54" spans="1:2" hidden="1" x14ac:dyDescent="0.25">
      <c r="A54" s="5" t="s">
        <v>504</v>
      </c>
      <c r="B54" s="9">
        <v>-100</v>
      </c>
    </row>
    <row r="55" spans="1:2" hidden="1" x14ac:dyDescent="0.25">
      <c r="A55" s="5" t="s">
        <v>503</v>
      </c>
      <c r="B55" s="9">
        <v>2000</v>
      </c>
    </row>
    <row r="56" spans="1:2" hidden="1" x14ac:dyDescent="0.25">
      <c r="A56" s="5" t="s">
        <v>510</v>
      </c>
      <c r="B56" s="9">
        <f>-Gemensamt!$D$458</f>
        <v>-55</v>
      </c>
    </row>
    <row r="57" spans="1:2" hidden="1" x14ac:dyDescent="0.25">
      <c r="A57" s="5" t="s">
        <v>516</v>
      </c>
      <c r="B57" s="9">
        <f>-Gemensamt!$D$491</f>
        <v>-1278.4541666666667</v>
      </c>
    </row>
    <row r="58" spans="1:2" hidden="1" x14ac:dyDescent="0.25">
      <c r="A58" s="5" t="s">
        <v>519</v>
      </c>
      <c r="B58" s="9">
        <v>454.9</v>
      </c>
    </row>
    <row r="59" spans="1:2" hidden="1" x14ac:dyDescent="0.25">
      <c r="A59" s="5" t="s">
        <v>531</v>
      </c>
      <c r="B59" s="9">
        <v>814</v>
      </c>
    </row>
    <row r="60" spans="1:2" hidden="1" x14ac:dyDescent="0.25">
      <c r="A60" s="5" t="s">
        <v>534</v>
      </c>
      <c r="B60" s="9">
        <v>1800</v>
      </c>
    </row>
    <row r="61" spans="1:2" hidden="1" x14ac:dyDescent="0.25">
      <c r="A61" s="5" t="s">
        <v>543</v>
      </c>
      <c r="B61" s="9">
        <f>-Gemensamt!$D$527</f>
        <v>-2715.1153846153848</v>
      </c>
    </row>
    <row r="62" spans="1:2" x14ac:dyDescent="0.25">
      <c r="A62" s="5" t="s">
        <v>550</v>
      </c>
      <c r="B62" s="9">
        <v>-100</v>
      </c>
    </row>
    <row r="63" spans="1:2" x14ac:dyDescent="0.25">
      <c r="A63" s="5" t="s">
        <v>565</v>
      </c>
      <c r="B63" s="9">
        <v>1500</v>
      </c>
    </row>
    <row r="64" spans="1:2" x14ac:dyDescent="0.25">
      <c r="A64" s="5" t="s">
        <v>568</v>
      </c>
      <c r="B64" s="9">
        <v>-500</v>
      </c>
    </row>
    <row r="65" spans="1:2" x14ac:dyDescent="0.25">
      <c r="A65" s="5" t="s">
        <v>483</v>
      </c>
      <c r="B65" s="9">
        <f>-Gemensamt!$D$635</f>
        <v>-2314.705882352941</v>
      </c>
    </row>
    <row r="66" spans="1:2" x14ac:dyDescent="0.25">
      <c r="A66" s="5" t="s">
        <v>600</v>
      </c>
      <c r="B66" s="9">
        <v>1500</v>
      </c>
    </row>
    <row r="67" spans="1:2" x14ac:dyDescent="0.25">
      <c r="A67" s="5" t="s">
        <v>620</v>
      </c>
      <c r="B67" s="9">
        <v>-100</v>
      </c>
    </row>
    <row r="68" spans="1:2" x14ac:dyDescent="0.25">
      <c r="A68" s="5" t="s">
        <v>494</v>
      </c>
      <c r="B68" s="9">
        <f>-Gemensamt!$D$741</f>
        <v>-972.80769230769226</v>
      </c>
    </row>
    <row r="69" spans="1:2" x14ac:dyDescent="0.25">
      <c r="A69" s="5" t="s">
        <v>636</v>
      </c>
      <c r="B69" s="8">
        <v>1000</v>
      </c>
    </row>
    <row r="70" spans="1:2" x14ac:dyDescent="0.25">
      <c r="A70" s="5" t="s">
        <v>655</v>
      </c>
      <c r="B70" s="9">
        <v>1000</v>
      </c>
    </row>
    <row r="71" spans="1:2" x14ac:dyDescent="0.25">
      <c r="A71" s="5" t="s">
        <v>668</v>
      </c>
      <c r="B71" s="9">
        <v>-100</v>
      </c>
    </row>
    <row r="72" spans="1:2" x14ac:dyDescent="0.25">
      <c r="A72" s="5" t="s">
        <v>669</v>
      </c>
      <c r="B72" s="9">
        <v>1400</v>
      </c>
    </row>
    <row r="73" spans="1:2" x14ac:dyDescent="0.25">
      <c r="A73" s="5" t="s">
        <v>483</v>
      </c>
      <c r="B73" s="9">
        <f>-Gemensamt!$D$845</f>
        <v>-3132.48</v>
      </c>
    </row>
    <row r="74" spans="1:2" x14ac:dyDescent="0.25">
      <c r="A74" s="5" t="s">
        <v>681</v>
      </c>
      <c r="B74" s="9">
        <v>500</v>
      </c>
    </row>
    <row r="75" spans="1:2" x14ac:dyDescent="0.25">
      <c r="A75" s="5" t="s">
        <v>721</v>
      </c>
      <c r="B75" s="9">
        <v>-324</v>
      </c>
    </row>
    <row r="76" spans="1:2" x14ac:dyDescent="0.25">
      <c r="A76" s="5" t="s">
        <v>722</v>
      </c>
      <c r="B76" s="9">
        <v>-100</v>
      </c>
    </row>
    <row r="77" spans="1:2" x14ac:dyDescent="0.25">
      <c r="A77" s="5" t="s">
        <v>724</v>
      </c>
      <c r="B77" s="9">
        <v>1000</v>
      </c>
    </row>
    <row r="78" spans="1:2" x14ac:dyDescent="0.25">
      <c r="A78" s="5" t="s">
        <v>494</v>
      </c>
      <c r="B78" s="9">
        <f>Gemensamt!$D$898</f>
        <v>-852</v>
      </c>
    </row>
    <row r="79" spans="1:2" x14ac:dyDescent="0.25">
      <c r="A79" s="5" t="s">
        <v>742</v>
      </c>
      <c r="B79" s="9">
        <v>2187</v>
      </c>
    </row>
    <row r="80" spans="1:2" x14ac:dyDescent="0.25">
      <c r="A80" s="5" t="s">
        <v>774</v>
      </c>
      <c r="B80" s="9">
        <v>330</v>
      </c>
    </row>
    <row r="81" spans="1:2" x14ac:dyDescent="0.25">
      <c r="A81" s="5" t="s">
        <v>797</v>
      </c>
      <c r="B81" s="9">
        <v>-365</v>
      </c>
    </row>
    <row r="82" spans="1:2" x14ac:dyDescent="0.25">
      <c r="A82" s="5" t="s">
        <v>792</v>
      </c>
      <c r="B82" s="9">
        <f>Gemensamt!$D$969</f>
        <v>-1455</v>
      </c>
    </row>
    <row r="83" spans="1:2" x14ac:dyDescent="0.25">
      <c r="B83" s="9"/>
    </row>
    <row r="84" spans="1:2" x14ac:dyDescent="0.25">
      <c r="B84" s="9"/>
    </row>
    <row r="85" spans="1:2" x14ac:dyDescent="0.25">
      <c r="B85" s="9"/>
    </row>
    <row r="86" spans="1:2" x14ac:dyDescent="0.25">
      <c r="B86" s="9"/>
    </row>
    <row r="87" spans="1:2" x14ac:dyDescent="0.25">
      <c r="B87" s="9"/>
    </row>
    <row r="88" spans="1:2" x14ac:dyDescent="0.25">
      <c r="B88" s="9"/>
    </row>
    <row r="89" spans="1:2" x14ac:dyDescent="0.25">
      <c r="B89" s="9"/>
    </row>
    <row r="90" spans="1:2" x14ac:dyDescent="0.25">
      <c r="B90" s="9"/>
    </row>
    <row r="91" spans="1:2" x14ac:dyDescent="0.25">
      <c r="B91" s="9"/>
    </row>
    <row r="92" spans="1:2" x14ac:dyDescent="0.25">
      <c r="B92" s="9"/>
    </row>
    <row r="93" spans="1:2" x14ac:dyDescent="0.25">
      <c r="B93" s="9"/>
    </row>
    <row r="94" spans="1:2" x14ac:dyDescent="0.25">
      <c r="B94" s="9"/>
    </row>
    <row r="95" spans="1:2" x14ac:dyDescent="0.25">
      <c r="B95" s="9"/>
    </row>
    <row r="96" spans="1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autoPageBreaks="0"/>
  </sheetPr>
  <dimension ref="A1:B100"/>
  <sheetViews>
    <sheetView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SUM(B4:B100)</f>
        <v>2.4977623195354681E-4</v>
      </c>
    </row>
    <row r="3" spans="1:2" ht="3.75" customHeight="1" x14ac:dyDescent="0.25">
      <c r="A3" s="1"/>
      <c r="B3" s="2"/>
    </row>
    <row r="4" spans="1:2" hidden="1" x14ac:dyDescent="0.25">
      <c r="A4" s="5" t="s">
        <v>32</v>
      </c>
      <c r="B4" s="8">
        <v>2150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17</v>
      </c>
      <c r="B6" s="8">
        <v>-1550</v>
      </c>
    </row>
    <row r="7" spans="1:2" hidden="1" x14ac:dyDescent="0.25">
      <c r="A7" s="5" t="s">
        <v>41</v>
      </c>
      <c r="B7" s="8">
        <v>-50</v>
      </c>
    </row>
    <row r="8" spans="1:2" hidden="1" x14ac:dyDescent="0.25">
      <c r="A8" s="5" t="s">
        <v>43</v>
      </c>
      <c r="B8" s="8">
        <v>-175</v>
      </c>
    </row>
    <row r="9" spans="1:2" hidden="1" x14ac:dyDescent="0.25">
      <c r="A9" s="5" t="s">
        <v>50</v>
      </c>
      <c r="B9" s="8">
        <v>-200</v>
      </c>
    </row>
    <row r="10" spans="1:2" hidden="1" x14ac:dyDescent="0.25">
      <c r="A10" s="5" t="s">
        <v>56</v>
      </c>
      <c r="B10" s="8">
        <v>900</v>
      </c>
    </row>
    <row r="11" spans="1:2" hidden="1" x14ac:dyDescent="0.25">
      <c r="A11" s="5" t="s">
        <v>60</v>
      </c>
      <c r="B11" s="8">
        <v>-900</v>
      </c>
    </row>
    <row r="12" spans="1:2" hidden="1" x14ac:dyDescent="0.25">
      <c r="A12" s="5" t="s">
        <v>61</v>
      </c>
      <c r="B12" s="8">
        <v>-100</v>
      </c>
    </row>
    <row r="13" spans="1:2" hidden="1" x14ac:dyDescent="0.25">
      <c r="A13" s="5" t="s">
        <v>64</v>
      </c>
      <c r="B13" s="8">
        <v>3730</v>
      </c>
    </row>
    <row r="14" spans="1:2" hidden="1" x14ac:dyDescent="0.25">
      <c r="A14" s="5" t="s">
        <v>65</v>
      </c>
      <c r="B14" s="8">
        <v>-3730</v>
      </c>
    </row>
    <row r="15" spans="1:2" hidden="1" x14ac:dyDescent="0.25">
      <c r="A15" s="5" t="s">
        <v>66</v>
      </c>
      <c r="B15" s="8">
        <v>1395</v>
      </c>
    </row>
    <row r="16" spans="1:2" hidden="1" x14ac:dyDescent="0.25">
      <c r="A16" s="5" t="s">
        <v>82</v>
      </c>
      <c r="B16" s="8">
        <v>1000</v>
      </c>
    </row>
    <row r="17" spans="1:2" hidden="1" x14ac:dyDescent="0.25">
      <c r="A17" s="5" t="s">
        <v>88</v>
      </c>
      <c r="B17" s="8">
        <v>-1050</v>
      </c>
    </row>
    <row r="18" spans="1:2" hidden="1" x14ac:dyDescent="0.25">
      <c r="A18" s="6" t="s">
        <v>93</v>
      </c>
      <c r="B18" s="11">
        <v>-183</v>
      </c>
    </row>
    <row r="19" spans="1:2" hidden="1" x14ac:dyDescent="0.25">
      <c r="A19" s="6" t="s">
        <v>114</v>
      </c>
      <c r="B19" s="8">
        <v>-360</v>
      </c>
    </row>
    <row r="20" spans="1:2" hidden="1" x14ac:dyDescent="0.25">
      <c r="A20" s="5" t="s">
        <v>148</v>
      </c>
      <c r="B20" s="11">
        <v>-100</v>
      </c>
    </row>
    <row r="21" spans="1:2" hidden="1" x14ac:dyDescent="0.25">
      <c r="A21" s="5" t="s">
        <v>227</v>
      </c>
      <c r="B21" s="9">
        <v>-100</v>
      </c>
    </row>
    <row r="22" spans="1:2" hidden="1" x14ac:dyDescent="0.25">
      <c r="A22" s="5" t="s">
        <v>269</v>
      </c>
      <c r="B22" s="9">
        <v>-270</v>
      </c>
    </row>
    <row r="23" spans="1:2" hidden="1" x14ac:dyDescent="0.25">
      <c r="A23" t="s">
        <v>289</v>
      </c>
      <c r="B23" s="9">
        <v>481</v>
      </c>
    </row>
    <row r="24" spans="1:2" hidden="1" x14ac:dyDescent="0.25">
      <c r="A24" s="5" t="s">
        <v>314</v>
      </c>
      <c r="B24" s="9">
        <v>-100</v>
      </c>
    </row>
    <row r="25" spans="1:2" hidden="1" x14ac:dyDescent="0.25">
      <c r="A25" s="5" t="s">
        <v>326</v>
      </c>
      <c r="B25" s="9">
        <v>-100</v>
      </c>
    </row>
    <row r="26" spans="1:2" hidden="1" x14ac:dyDescent="0.25">
      <c r="A26" s="5" t="s">
        <v>360</v>
      </c>
      <c r="B26" s="9">
        <v>-100</v>
      </c>
    </row>
    <row r="27" spans="1:2" hidden="1" x14ac:dyDescent="0.25">
      <c r="A27" s="5" t="s">
        <v>379</v>
      </c>
      <c r="B27" s="9">
        <f>-Gemensamt!$M$155</f>
        <v>-1178.76</v>
      </c>
    </row>
    <row r="28" spans="1:2" hidden="1" x14ac:dyDescent="0.25">
      <c r="A28" s="5" t="s">
        <v>383</v>
      </c>
      <c r="B28" s="9">
        <v>3000</v>
      </c>
    </row>
    <row r="29" spans="1:2" hidden="1" x14ac:dyDescent="0.25">
      <c r="A29" s="6" t="s">
        <v>406</v>
      </c>
      <c r="B29" s="9">
        <v>-67</v>
      </c>
    </row>
    <row r="30" spans="1:2" hidden="1" x14ac:dyDescent="0.25">
      <c r="A30" s="5" t="s">
        <v>425</v>
      </c>
      <c r="B30" s="9">
        <v>-100</v>
      </c>
    </row>
    <row r="31" spans="1:2" hidden="1" x14ac:dyDescent="0.25">
      <c r="A31" s="5" t="s">
        <v>445</v>
      </c>
      <c r="B31" s="9">
        <v>-228</v>
      </c>
    </row>
    <row r="32" spans="1:2" hidden="1" x14ac:dyDescent="0.25">
      <c r="A32" s="5" t="s">
        <v>451</v>
      </c>
      <c r="B32" s="9">
        <v>-973</v>
      </c>
    </row>
    <row r="33" spans="1:2" hidden="1" x14ac:dyDescent="0.25">
      <c r="A33" s="5" t="s">
        <v>461</v>
      </c>
      <c r="B33" s="9">
        <v>-1184</v>
      </c>
    </row>
    <row r="34" spans="1:2" hidden="1" x14ac:dyDescent="0.25">
      <c r="A34" s="5" t="s">
        <v>463</v>
      </c>
      <c r="B34" s="9">
        <v>450</v>
      </c>
    </row>
    <row r="35" spans="1:2" hidden="1" x14ac:dyDescent="0.25">
      <c r="A35" s="5" t="s">
        <v>473</v>
      </c>
      <c r="B35" s="9">
        <f>-Gemensamt!$E$358</f>
        <v>-83</v>
      </c>
    </row>
    <row r="36" spans="1:2" hidden="1" x14ac:dyDescent="0.25">
      <c r="A36" s="5" t="s">
        <v>479</v>
      </c>
      <c r="B36" s="9">
        <v>2000</v>
      </c>
    </row>
    <row r="37" spans="1:2" hidden="1" x14ac:dyDescent="0.25">
      <c r="A37" s="5" t="s">
        <v>481</v>
      </c>
      <c r="B37" s="9">
        <f>-Gemensamt!$E$291</f>
        <v>-57.689655172413794</v>
      </c>
    </row>
    <row r="38" spans="1:2" hidden="1" x14ac:dyDescent="0.25">
      <c r="A38" s="5" t="s">
        <v>483</v>
      </c>
      <c r="B38" s="9">
        <f>-Gemensamt!$E$391</f>
        <v>-1616.1333333333334</v>
      </c>
    </row>
    <row r="39" spans="1:2" hidden="1" x14ac:dyDescent="0.25">
      <c r="A39" s="5" t="s">
        <v>326</v>
      </c>
      <c r="B39" s="9">
        <v>-103.4483</v>
      </c>
    </row>
    <row r="40" spans="1:2" hidden="1" x14ac:dyDescent="0.25">
      <c r="A40" s="5" t="s">
        <v>494</v>
      </c>
      <c r="B40" s="9">
        <f>-Gemensamt!$D$424</f>
        <v>-876.07692307692309</v>
      </c>
    </row>
    <row r="41" spans="1:2" hidden="1" x14ac:dyDescent="0.25">
      <c r="A41" s="5" t="s">
        <v>504</v>
      </c>
      <c r="B41" s="9">
        <v>-100</v>
      </c>
    </row>
    <row r="42" spans="1:2" hidden="1" x14ac:dyDescent="0.25">
      <c r="A42" s="5" t="s">
        <v>506</v>
      </c>
      <c r="B42" s="9">
        <v>1500</v>
      </c>
    </row>
    <row r="43" spans="1:2" hidden="1" x14ac:dyDescent="0.25">
      <c r="A43" s="5" t="s">
        <v>510</v>
      </c>
      <c r="B43" s="9">
        <f>-Gemensamt!$D$458</f>
        <v>-55</v>
      </c>
    </row>
    <row r="44" spans="1:2" hidden="1" x14ac:dyDescent="0.25">
      <c r="A44" s="5" t="s">
        <v>516</v>
      </c>
      <c r="B44" s="9">
        <f>-Gemensamt!$D$491</f>
        <v>-1278.4541666666667</v>
      </c>
    </row>
    <row r="45" spans="1:2" hidden="1" x14ac:dyDescent="0.25">
      <c r="A45" s="5" t="s">
        <v>519</v>
      </c>
      <c r="B45" s="9">
        <v>2000</v>
      </c>
    </row>
    <row r="46" spans="1:2" hidden="1" x14ac:dyDescent="0.25">
      <c r="A46" s="5" t="s">
        <v>543</v>
      </c>
      <c r="B46" s="9">
        <f>-Gemensamt!$D$527</f>
        <v>-2715.1153846153848</v>
      </c>
    </row>
    <row r="47" spans="1:2" x14ac:dyDescent="0.25">
      <c r="A47" s="5" t="s">
        <v>550</v>
      </c>
      <c r="B47" s="9">
        <v>-100</v>
      </c>
    </row>
    <row r="48" spans="1:2" x14ac:dyDescent="0.25">
      <c r="A48" s="5" t="s">
        <v>587</v>
      </c>
      <c r="B48" s="9">
        <v>2000</v>
      </c>
    </row>
    <row r="49" spans="1:2" x14ac:dyDescent="0.25">
      <c r="A49" s="5" t="s">
        <v>568</v>
      </c>
      <c r="B49" s="9">
        <v>-500</v>
      </c>
    </row>
    <row r="50" spans="1:2" x14ac:dyDescent="0.25">
      <c r="A50" s="5" t="s">
        <v>588</v>
      </c>
      <c r="B50" s="9">
        <v>1500</v>
      </c>
    </row>
    <row r="51" spans="1:2" x14ac:dyDescent="0.25">
      <c r="A51" s="5" t="s">
        <v>589</v>
      </c>
      <c r="B51" s="9">
        <f>-Gemensamt!$D$599</f>
        <v>-1553.1814285714283</v>
      </c>
    </row>
    <row r="52" spans="1:2" x14ac:dyDescent="0.25">
      <c r="A52" s="5" t="s">
        <v>483</v>
      </c>
      <c r="B52" s="9">
        <f>-Gemensamt!$D$635</f>
        <v>-2314.705882352941</v>
      </c>
    </row>
    <row r="53" spans="1:2" x14ac:dyDescent="0.25">
      <c r="A53" s="5" t="s">
        <v>600</v>
      </c>
      <c r="B53" s="9">
        <v>3000</v>
      </c>
    </row>
    <row r="54" spans="1:2" x14ac:dyDescent="0.25">
      <c r="A54" s="5" t="s">
        <v>43</v>
      </c>
      <c r="B54" s="9">
        <f>-Gemensamt!$D$563</f>
        <v>-215</v>
      </c>
    </row>
    <row r="55" spans="1:2" x14ac:dyDescent="0.25">
      <c r="A55" s="5" t="s">
        <v>620</v>
      </c>
      <c r="B55" s="9">
        <v>-100</v>
      </c>
    </row>
    <row r="56" spans="1:2" x14ac:dyDescent="0.25">
      <c r="A56" s="5" t="s">
        <v>494</v>
      </c>
      <c r="B56" s="9">
        <f>-Gemensamt!$D$741</f>
        <v>-972.80769230769226</v>
      </c>
    </row>
    <row r="57" spans="1:2" x14ac:dyDescent="0.25">
      <c r="A57" s="5" t="s">
        <v>636</v>
      </c>
      <c r="B57" s="8">
        <v>1500</v>
      </c>
    </row>
    <row r="58" spans="1:2" x14ac:dyDescent="0.25">
      <c r="A58" s="5" t="s">
        <v>24</v>
      </c>
      <c r="B58" s="9">
        <f>-Gemensamt!$D$776</f>
        <v>-389.05555555555554</v>
      </c>
    </row>
    <row r="59" spans="1:2" x14ac:dyDescent="0.25">
      <c r="A59" s="5" t="s">
        <v>658</v>
      </c>
      <c r="B59" s="9">
        <f>-Gemensamt!$D$812</f>
        <v>-1335.5714285714287</v>
      </c>
    </row>
    <row r="60" spans="1:2" x14ac:dyDescent="0.25">
      <c r="A60" s="5" t="s">
        <v>659</v>
      </c>
      <c r="B60" s="9">
        <v>1500</v>
      </c>
    </row>
    <row r="61" spans="1:2" x14ac:dyDescent="0.25">
      <c r="A61" s="5" t="s">
        <v>668</v>
      </c>
      <c r="B61" s="9">
        <v>-100</v>
      </c>
    </row>
    <row r="62" spans="1:2" x14ac:dyDescent="0.25">
      <c r="A62" s="5" t="s">
        <v>698</v>
      </c>
      <c r="B62" s="9">
        <v>90</v>
      </c>
    </row>
    <row r="63" spans="1:2" x14ac:dyDescent="0.25">
      <c r="A63" s="5" t="s">
        <v>721</v>
      </c>
      <c r="B63" s="9">
        <v>-324</v>
      </c>
    </row>
    <row r="64" spans="1:2" x14ac:dyDescent="0.25">
      <c r="A64" s="5" t="s">
        <v>741</v>
      </c>
      <c r="B64" s="9">
        <v>-508</v>
      </c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3236-2EFF-4ACD-8956-BB46DD168E1F}">
  <sheetPr>
    <tabColor rgb="FFFF0000"/>
  </sheetPr>
  <dimension ref="A1:D59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SUM(B4:B59)</f>
        <v>599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/>
      <c r="B6" s="9"/>
    </row>
    <row r="7" spans="1:2" x14ac:dyDescent="0.25">
      <c r="A7" s="5"/>
      <c r="B7" s="9"/>
    </row>
    <row r="8" spans="1:2" x14ac:dyDescent="0.25">
      <c r="A8" s="5"/>
      <c r="B8" s="9"/>
    </row>
    <row r="9" spans="1:2" x14ac:dyDescent="0.25">
      <c r="A9" s="5"/>
      <c r="B9" s="9"/>
    </row>
    <row r="10" spans="1:2" x14ac:dyDescent="0.25">
      <c r="A10" s="5"/>
      <c r="B10" s="9"/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F549-7985-4511-85EA-1D5EF5716FBC}">
  <sheetPr>
    <tabColor rgb="FFFF0000"/>
  </sheetPr>
  <dimension ref="A1:D59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SUM(B4:B59)</f>
        <v>599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/>
      <c r="B6" s="9"/>
    </row>
    <row r="7" spans="1:2" x14ac:dyDescent="0.25">
      <c r="A7" s="5"/>
      <c r="B7" s="9"/>
    </row>
    <row r="8" spans="1:2" x14ac:dyDescent="0.25">
      <c r="A8" s="5"/>
      <c r="B8" s="9"/>
    </row>
    <row r="9" spans="1:2" x14ac:dyDescent="0.25">
      <c r="A9" s="5"/>
      <c r="B9" s="9"/>
    </row>
    <row r="10" spans="1:2" x14ac:dyDescent="0.25">
      <c r="A10" s="5"/>
      <c r="B10" s="9"/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B85"/>
  <sheetViews>
    <sheetView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SUM(B4:B85)</f>
        <v>4.5448275855051179E-3</v>
      </c>
    </row>
    <row r="3" spans="1:2" ht="3.75" customHeight="1" x14ac:dyDescent="0.25">
      <c r="A3" s="1"/>
      <c r="B3" s="2"/>
    </row>
    <row r="4" spans="1:2" hidden="1" x14ac:dyDescent="0.25">
      <c r="A4" s="5" t="s">
        <v>180</v>
      </c>
      <c r="B4" s="9">
        <v>-80</v>
      </c>
    </row>
    <row r="5" spans="1:2" hidden="1" x14ac:dyDescent="0.25">
      <c r="A5" s="5" t="s">
        <v>193</v>
      </c>
      <c r="B5" s="9">
        <v>-100</v>
      </c>
    </row>
    <row r="6" spans="1:2" hidden="1" x14ac:dyDescent="0.25">
      <c r="A6" s="6" t="s">
        <v>96</v>
      </c>
      <c r="B6" s="11">
        <v>500</v>
      </c>
    </row>
    <row r="7" spans="1:2" hidden="1" x14ac:dyDescent="0.25">
      <c r="A7" s="5" t="s">
        <v>227</v>
      </c>
      <c r="B7" s="9">
        <v>-100</v>
      </c>
    </row>
    <row r="8" spans="1:2" hidden="1" x14ac:dyDescent="0.25">
      <c r="A8" s="5" t="s">
        <v>243</v>
      </c>
      <c r="B8" s="8">
        <v>1500</v>
      </c>
    </row>
    <row r="9" spans="1:2" hidden="1" x14ac:dyDescent="0.25">
      <c r="A9" s="5" t="s">
        <v>262</v>
      </c>
      <c r="B9" s="9">
        <v>-846</v>
      </c>
    </row>
    <row r="10" spans="1:2" hidden="1" x14ac:dyDescent="0.25">
      <c r="A10" s="5" t="s">
        <v>269</v>
      </c>
      <c r="B10" s="9">
        <v>-270</v>
      </c>
    </row>
    <row r="11" spans="1:2" hidden="1" x14ac:dyDescent="0.25">
      <c r="A11" s="5" t="s">
        <v>314</v>
      </c>
      <c r="B11" s="9">
        <v>-100</v>
      </c>
    </row>
    <row r="12" spans="1:2" hidden="1" x14ac:dyDescent="0.25">
      <c r="A12" s="5" t="s">
        <v>326</v>
      </c>
      <c r="B12" s="9">
        <v>-100</v>
      </c>
    </row>
    <row r="13" spans="1:2" hidden="1" x14ac:dyDescent="0.25">
      <c r="A13" s="6" t="s">
        <v>359</v>
      </c>
      <c r="B13" s="9">
        <v>2000</v>
      </c>
    </row>
    <row r="14" spans="1:2" hidden="1" x14ac:dyDescent="0.25">
      <c r="A14" s="5" t="s">
        <v>360</v>
      </c>
      <c r="B14" s="9">
        <v>-100</v>
      </c>
    </row>
    <row r="15" spans="1:2" hidden="1" x14ac:dyDescent="0.25">
      <c r="A15" s="6" t="s">
        <v>406</v>
      </c>
      <c r="B15" s="9">
        <v>-67</v>
      </c>
    </row>
    <row r="16" spans="1:2" hidden="1" x14ac:dyDescent="0.25">
      <c r="A16" s="5" t="s">
        <v>425</v>
      </c>
      <c r="B16" s="9">
        <v>-100</v>
      </c>
    </row>
    <row r="17" spans="1:2" hidden="1" x14ac:dyDescent="0.25">
      <c r="A17" s="5" t="s">
        <v>445</v>
      </c>
      <c r="B17" s="9">
        <v>-228</v>
      </c>
    </row>
    <row r="18" spans="1:2" hidden="1" x14ac:dyDescent="0.25">
      <c r="A18" s="5" t="s">
        <v>451</v>
      </c>
      <c r="B18" s="9">
        <v>-973</v>
      </c>
    </row>
    <row r="19" spans="1:2" hidden="1" x14ac:dyDescent="0.25">
      <c r="A19" s="5" t="s">
        <v>481</v>
      </c>
      <c r="B19" s="9">
        <f>-Gemensamt!$E$291</f>
        <v>-57.689655172413794</v>
      </c>
    </row>
    <row r="20" spans="1:2" hidden="1" x14ac:dyDescent="0.25">
      <c r="A20" s="5" t="s">
        <v>483</v>
      </c>
      <c r="B20" s="9">
        <f>-Gemensamt!$E$391</f>
        <v>-1616.1333333333334</v>
      </c>
    </row>
    <row r="21" spans="1:2" hidden="1" x14ac:dyDescent="0.25">
      <c r="A21" s="5" t="s">
        <v>486</v>
      </c>
      <c r="B21" s="9">
        <v>1500</v>
      </c>
    </row>
    <row r="22" spans="1:2" hidden="1" x14ac:dyDescent="0.25">
      <c r="A22" s="5" t="s">
        <v>326</v>
      </c>
      <c r="B22" s="9">
        <v>-103.4483</v>
      </c>
    </row>
    <row r="23" spans="1:2" hidden="1" x14ac:dyDescent="0.25">
      <c r="A23" s="5" t="s">
        <v>494</v>
      </c>
      <c r="B23" s="9">
        <f>-Gemensamt!$D$424</f>
        <v>-876.07692307692309</v>
      </c>
    </row>
    <row r="24" spans="1:2" hidden="1" x14ac:dyDescent="0.25">
      <c r="A24" s="5" t="s">
        <v>504</v>
      </c>
      <c r="B24" s="9">
        <v>-100</v>
      </c>
    </row>
    <row r="25" spans="1:2" hidden="1" x14ac:dyDescent="0.25">
      <c r="A25" s="5" t="s">
        <v>510</v>
      </c>
      <c r="B25" s="9">
        <f>-Gemensamt!$D$458</f>
        <v>-55</v>
      </c>
    </row>
    <row r="26" spans="1:2" hidden="1" x14ac:dyDescent="0.25">
      <c r="A26" s="5" t="s">
        <v>514</v>
      </c>
      <c r="B26" s="9">
        <v>2500</v>
      </c>
    </row>
    <row r="27" spans="1:2" hidden="1" x14ac:dyDescent="0.25">
      <c r="A27" s="5" t="s">
        <v>516</v>
      </c>
      <c r="B27" s="9">
        <f>-Gemensamt!$D$491</f>
        <v>-1278.4541666666667</v>
      </c>
    </row>
    <row r="28" spans="1:2" hidden="1" x14ac:dyDescent="0.25">
      <c r="A28" s="5" t="s">
        <v>539</v>
      </c>
      <c r="B28" s="9">
        <v>3000</v>
      </c>
    </row>
    <row r="29" spans="1:2" hidden="1" x14ac:dyDescent="0.25">
      <c r="A29" s="5" t="s">
        <v>543</v>
      </c>
      <c r="B29" s="9">
        <f>-Gemensamt!$D$527</f>
        <v>-2715.1153846153848</v>
      </c>
    </row>
    <row r="30" spans="1:2" hidden="1" x14ac:dyDescent="0.25">
      <c r="A30" s="5" t="s">
        <v>548</v>
      </c>
      <c r="B30" s="9">
        <v>-365</v>
      </c>
    </row>
    <row r="31" spans="1:2" x14ac:dyDescent="0.25">
      <c r="A31" s="5" t="s">
        <v>550</v>
      </c>
      <c r="B31" s="9">
        <v>-100</v>
      </c>
    </row>
    <row r="32" spans="1:2" x14ac:dyDescent="0.25">
      <c r="A32" s="5" t="s">
        <v>568</v>
      </c>
      <c r="B32" s="9">
        <v>-500</v>
      </c>
    </row>
    <row r="33" spans="1:2" x14ac:dyDescent="0.25">
      <c r="A33" s="5" t="s">
        <v>610</v>
      </c>
      <c r="B33" s="9">
        <v>185</v>
      </c>
    </row>
    <row r="34" spans="1:2" x14ac:dyDescent="0.25">
      <c r="A34" s="5" t="s">
        <v>620</v>
      </c>
      <c r="B34" s="9">
        <v>-100</v>
      </c>
    </row>
    <row r="35" spans="1:2" x14ac:dyDescent="0.25">
      <c r="A35" s="5" t="s">
        <v>632</v>
      </c>
      <c r="B35" s="9">
        <v>1500</v>
      </c>
    </row>
    <row r="36" spans="1:2" x14ac:dyDescent="0.25">
      <c r="A36" s="5" t="s">
        <v>494</v>
      </c>
      <c r="B36" s="9">
        <f>-Gemensamt!$D$741</f>
        <v>-972.80769230769226</v>
      </c>
    </row>
    <row r="37" spans="1:2" x14ac:dyDescent="0.25">
      <c r="A37" t="s">
        <v>657</v>
      </c>
      <c r="B37" s="9">
        <v>245</v>
      </c>
    </row>
    <row r="38" spans="1:2" x14ac:dyDescent="0.25">
      <c r="A38" s="5" t="s">
        <v>668</v>
      </c>
      <c r="B38" s="9">
        <v>-100</v>
      </c>
    </row>
    <row r="39" spans="1:2" x14ac:dyDescent="0.25">
      <c r="A39" s="5" t="s">
        <v>670</v>
      </c>
      <c r="B39" s="9">
        <v>-926.27</v>
      </c>
    </row>
    <row r="40" spans="1:2" x14ac:dyDescent="0.25">
      <c r="B40" s="9"/>
    </row>
    <row r="41" spans="1:2" x14ac:dyDescent="0.25">
      <c r="B41" s="9"/>
    </row>
    <row r="42" spans="1:2" x14ac:dyDescent="0.25">
      <c r="B42" s="9"/>
    </row>
    <row r="43" spans="1:2" x14ac:dyDescent="0.25">
      <c r="B43" s="9"/>
    </row>
    <row r="44" spans="1:2" x14ac:dyDescent="0.25">
      <c r="B44" s="9"/>
    </row>
    <row r="45" spans="1:2" x14ac:dyDescent="0.25">
      <c r="B45" s="9"/>
    </row>
    <row r="46" spans="1:2" x14ac:dyDescent="0.25">
      <c r="B46" s="9"/>
    </row>
    <row r="47" spans="1:2" x14ac:dyDescent="0.25">
      <c r="B47" s="9"/>
    </row>
    <row r="48" spans="1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</sheetData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B100"/>
  <sheetViews>
    <sheetView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SUM(B4:B100)</f>
        <v>-1.4136583729964514E-3</v>
      </c>
    </row>
    <row r="3" spans="1:2" ht="3.75" customHeight="1" x14ac:dyDescent="0.25">
      <c r="A3" s="1"/>
      <c r="B3" s="2"/>
    </row>
    <row r="4" spans="1:2" hidden="1" x14ac:dyDescent="0.25">
      <c r="A4" s="5" t="s">
        <v>6</v>
      </c>
      <c r="B4" s="8">
        <v>400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9</v>
      </c>
      <c r="B6" s="8">
        <v>800</v>
      </c>
    </row>
    <row r="7" spans="1:2" hidden="1" x14ac:dyDescent="0.25">
      <c r="A7" s="5" t="s">
        <v>17</v>
      </c>
      <c r="B7" s="8">
        <v>-800</v>
      </c>
    </row>
    <row r="8" spans="1:2" hidden="1" x14ac:dyDescent="0.25">
      <c r="A8" s="5" t="s">
        <v>20</v>
      </c>
      <c r="B8" s="8">
        <v>250</v>
      </c>
    </row>
    <row r="9" spans="1:2" hidden="1" x14ac:dyDescent="0.25">
      <c r="A9" s="5" t="s">
        <v>24</v>
      </c>
      <c r="B9" s="8">
        <v>-250</v>
      </c>
    </row>
    <row r="10" spans="1:2" hidden="1" x14ac:dyDescent="0.25">
      <c r="A10" s="5" t="s">
        <v>33</v>
      </c>
      <c r="B10" s="8">
        <v>950</v>
      </c>
    </row>
    <row r="11" spans="1:2" hidden="1" x14ac:dyDescent="0.25">
      <c r="A11" s="5" t="s">
        <v>17</v>
      </c>
      <c r="B11" s="8">
        <v>-1150</v>
      </c>
    </row>
    <row r="12" spans="1:2" hidden="1" x14ac:dyDescent="0.25">
      <c r="A12" s="5" t="s">
        <v>39</v>
      </c>
      <c r="B12" s="8">
        <v>300</v>
      </c>
    </row>
    <row r="13" spans="1:2" hidden="1" x14ac:dyDescent="0.25">
      <c r="A13" s="5" t="s">
        <v>41</v>
      </c>
      <c r="B13" s="8">
        <v>-50</v>
      </c>
    </row>
    <row r="14" spans="1:2" hidden="1" x14ac:dyDescent="0.25">
      <c r="A14" s="5" t="s">
        <v>43</v>
      </c>
      <c r="B14" s="8">
        <v>-175</v>
      </c>
    </row>
    <row r="15" spans="1:2" hidden="1" x14ac:dyDescent="0.25">
      <c r="A15" s="5" t="s">
        <v>50</v>
      </c>
      <c r="B15" s="8">
        <v>-200</v>
      </c>
    </row>
    <row r="16" spans="1:2" hidden="1" x14ac:dyDescent="0.25">
      <c r="A16" s="5" t="s">
        <v>55</v>
      </c>
      <c r="B16" s="8">
        <v>900</v>
      </c>
    </row>
    <row r="17" spans="1:2" hidden="1" x14ac:dyDescent="0.25">
      <c r="A17" s="5" t="s">
        <v>60</v>
      </c>
      <c r="B17" s="8">
        <v>-900</v>
      </c>
    </row>
    <row r="18" spans="1:2" hidden="1" x14ac:dyDescent="0.25">
      <c r="A18" s="5" t="s">
        <v>61</v>
      </c>
      <c r="B18" s="8">
        <v>-100</v>
      </c>
    </row>
    <row r="19" spans="1:2" hidden="1" x14ac:dyDescent="0.25">
      <c r="A19" s="5" t="s">
        <v>65</v>
      </c>
      <c r="B19" s="8">
        <v>-3710</v>
      </c>
    </row>
    <row r="20" spans="1:2" hidden="1" x14ac:dyDescent="0.25">
      <c r="A20" s="5" t="s">
        <v>66</v>
      </c>
      <c r="B20" s="8">
        <v>1350</v>
      </c>
    </row>
    <row r="21" spans="1:2" hidden="1" x14ac:dyDescent="0.25">
      <c r="A21" s="5" t="s">
        <v>64</v>
      </c>
      <c r="B21" s="11">
        <v>3830</v>
      </c>
    </row>
    <row r="22" spans="1:2" hidden="1" x14ac:dyDescent="0.25">
      <c r="A22" s="5" t="s">
        <v>88</v>
      </c>
      <c r="B22" s="8">
        <v>-1050</v>
      </c>
    </row>
    <row r="23" spans="1:2" hidden="1" x14ac:dyDescent="0.25">
      <c r="A23" s="5" t="s">
        <v>43</v>
      </c>
      <c r="B23" s="8">
        <v>-165</v>
      </c>
    </row>
    <row r="24" spans="1:2" hidden="1" x14ac:dyDescent="0.25">
      <c r="A24" s="6" t="s">
        <v>93</v>
      </c>
      <c r="B24" s="11">
        <v>-183</v>
      </c>
    </row>
    <row r="25" spans="1:2" hidden="1" x14ac:dyDescent="0.25">
      <c r="A25" s="6" t="s">
        <v>96</v>
      </c>
      <c r="B25" s="11">
        <v>1000</v>
      </c>
    </row>
    <row r="26" spans="1:2" hidden="1" x14ac:dyDescent="0.25">
      <c r="A26" s="6" t="s">
        <v>114</v>
      </c>
      <c r="B26" s="9">
        <v>-360</v>
      </c>
    </row>
    <row r="27" spans="1:2" hidden="1" x14ac:dyDescent="0.25">
      <c r="A27" s="5" t="s">
        <v>148</v>
      </c>
      <c r="B27" s="11">
        <v>-100</v>
      </c>
    </row>
    <row r="28" spans="1:2" hidden="1" x14ac:dyDescent="0.25">
      <c r="A28" s="6" t="s">
        <v>182</v>
      </c>
      <c r="B28" s="9">
        <v>1371</v>
      </c>
    </row>
    <row r="29" spans="1:2" hidden="1" x14ac:dyDescent="0.25">
      <c r="A29" s="5" t="s">
        <v>193</v>
      </c>
      <c r="B29" s="9">
        <v>-100</v>
      </c>
    </row>
    <row r="30" spans="1:2" hidden="1" x14ac:dyDescent="0.25">
      <c r="A30" s="6" t="s">
        <v>214</v>
      </c>
      <c r="B30" s="9">
        <v>-961</v>
      </c>
    </row>
    <row r="31" spans="1:2" hidden="1" x14ac:dyDescent="0.25">
      <c r="A31" s="5" t="s">
        <v>227</v>
      </c>
      <c r="B31" s="9">
        <v>-100</v>
      </c>
    </row>
    <row r="32" spans="1:2" hidden="1" x14ac:dyDescent="0.25">
      <c r="A32" s="5" t="s">
        <v>262</v>
      </c>
      <c r="B32" s="9">
        <v>-846</v>
      </c>
    </row>
    <row r="33" spans="1:2" hidden="1" x14ac:dyDescent="0.25">
      <c r="A33" s="5" t="s">
        <v>269</v>
      </c>
      <c r="B33" s="9">
        <v>-270</v>
      </c>
    </row>
    <row r="34" spans="1:2" hidden="1" x14ac:dyDescent="0.25">
      <c r="A34" s="6" t="s">
        <v>272</v>
      </c>
      <c r="B34" s="9">
        <v>2000</v>
      </c>
    </row>
    <row r="35" spans="1:2" hidden="1" x14ac:dyDescent="0.25">
      <c r="A35" t="s">
        <v>289</v>
      </c>
      <c r="B35" s="9">
        <v>1036</v>
      </c>
    </row>
    <row r="36" spans="1:2" hidden="1" x14ac:dyDescent="0.25">
      <c r="A36" s="5" t="s">
        <v>314</v>
      </c>
      <c r="B36" s="9">
        <v>-100</v>
      </c>
    </row>
    <row r="37" spans="1:2" hidden="1" x14ac:dyDescent="0.25">
      <c r="A37" s="5" t="s">
        <v>318</v>
      </c>
      <c r="B37" s="9">
        <v>961</v>
      </c>
    </row>
    <row r="38" spans="1:2" hidden="1" x14ac:dyDescent="0.25">
      <c r="A38" s="5" t="s">
        <v>326</v>
      </c>
      <c r="B38" s="9">
        <v>-100</v>
      </c>
    </row>
    <row r="39" spans="1:2" hidden="1" x14ac:dyDescent="0.25">
      <c r="A39" s="5" t="s">
        <v>328</v>
      </c>
      <c r="B39" s="8">
        <v>370</v>
      </c>
    </row>
    <row r="40" spans="1:2" hidden="1" x14ac:dyDescent="0.25">
      <c r="A40" s="5" t="s">
        <v>360</v>
      </c>
      <c r="B40" s="9">
        <v>-100</v>
      </c>
    </row>
    <row r="41" spans="1:2" hidden="1" x14ac:dyDescent="0.25">
      <c r="A41" s="5" t="s">
        <v>379</v>
      </c>
      <c r="B41" s="9">
        <f>-Gemensamt!$M$155</f>
        <v>-1178.76</v>
      </c>
    </row>
    <row r="42" spans="1:2" hidden="1" x14ac:dyDescent="0.25">
      <c r="A42" s="5" t="s">
        <v>397</v>
      </c>
      <c r="B42" s="9">
        <v>2000</v>
      </c>
    </row>
    <row r="43" spans="1:2" hidden="1" x14ac:dyDescent="0.25">
      <c r="A43" s="6" t="s">
        <v>406</v>
      </c>
      <c r="B43" s="9">
        <v>-67</v>
      </c>
    </row>
    <row r="44" spans="1:2" hidden="1" x14ac:dyDescent="0.25">
      <c r="A44" s="5" t="s">
        <v>425</v>
      </c>
      <c r="B44" s="9">
        <v>-100</v>
      </c>
    </row>
    <row r="45" spans="1:2" hidden="1" x14ac:dyDescent="0.25">
      <c r="A45" s="5" t="s">
        <v>426</v>
      </c>
      <c r="B45" s="9">
        <v>249</v>
      </c>
    </row>
    <row r="46" spans="1:2" hidden="1" x14ac:dyDescent="0.25">
      <c r="A46" s="5" t="s">
        <v>445</v>
      </c>
      <c r="B46" s="9">
        <v>-228</v>
      </c>
    </row>
    <row r="47" spans="1:2" hidden="1" x14ac:dyDescent="0.25">
      <c r="A47" s="5" t="s">
        <v>451</v>
      </c>
      <c r="B47" s="9">
        <v>-973</v>
      </c>
    </row>
    <row r="48" spans="1:2" hidden="1" x14ac:dyDescent="0.25">
      <c r="A48" s="5" t="s">
        <v>461</v>
      </c>
      <c r="B48" s="9">
        <v>-1184</v>
      </c>
    </row>
    <row r="49" spans="1:2" hidden="1" x14ac:dyDescent="0.25">
      <c r="A49" s="5" t="s">
        <v>462</v>
      </c>
      <c r="B49" s="9">
        <v>300</v>
      </c>
    </row>
    <row r="50" spans="1:2" hidden="1" x14ac:dyDescent="0.25">
      <c r="A50" s="5" t="s">
        <v>473</v>
      </c>
      <c r="B50" s="9">
        <f>-Gemensamt!$E$358</f>
        <v>-83</v>
      </c>
    </row>
    <row r="51" spans="1:2" hidden="1" x14ac:dyDescent="0.25">
      <c r="A51" s="5" t="s">
        <v>481</v>
      </c>
      <c r="B51" s="9">
        <f>-Gemensamt!$E$291</f>
        <v>-57.689655172413794</v>
      </c>
    </row>
    <row r="52" spans="1:2" hidden="1" x14ac:dyDescent="0.25">
      <c r="A52" s="5" t="s">
        <v>326</v>
      </c>
      <c r="B52" s="9">
        <v>-103.4483</v>
      </c>
    </row>
    <row r="53" spans="1:2" hidden="1" x14ac:dyDescent="0.25">
      <c r="A53" s="5" t="s">
        <v>494</v>
      </c>
      <c r="B53" s="9">
        <f>-Gemensamt!$D$424</f>
        <v>-876.07692307692309</v>
      </c>
    </row>
    <row r="54" spans="1:2" hidden="1" x14ac:dyDescent="0.25">
      <c r="A54" s="5" t="s">
        <v>504</v>
      </c>
      <c r="B54" s="9">
        <v>-100</v>
      </c>
    </row>
    <row r="55" spans="1:2" hidden="1" x14ac:dyDescent="0.25">
      <c r="A55" s="5" t="s">
        <v>516</v>
      </c>
      <c r="B55" s="9">
        <f>-Gemensamt!$D$491</f>
        <v>-1278.4541666666667</v>
      </c>
    </row>
    <row r="56" spans="1:2" hidden="1" x14ac:dyDescent="0.25">
      <c r="A56" s="5" t="s">
        <v>531</v>
      </c>
      <c r="B56" s="9">
        <v>148</v>
      </c>
    </row>
    <row r="57" spans="1:2" hidden="1" x14ac:dyDescent="0.25">
      <c r="A57" s="5" t="s">
        <v>540</v>
      </c>
      <c r="B57" s="9">
        <v>3000</v>
      </c>
    </row>
    <row r="58" spans="1:2" hidden="1" x14ac:dyDescent="0.25">
      <c r="A58" s="5" t="s">
        <v>543</v>
      </c>
      <c r="B58" s="9">
        <f>-Gemensamt!$D$527</f>
        <v>-2715.1153846153848</v>
      </c>
    </row>
    <row r="59" spans="1:2" hidden="1" x14ac:dyDescent="0.25">
      <c r="A59" s="5" t="s">
        <v>548</v>
      </c>
      <c r="B59" s="9">
        <v>-365</v>
      </c>
    </row>
    <row r="60" spans="1:2" x14ac:dyDescent="0.25">
      <c r="A60" s="5" t="s">
        <v>550</v>
      </c>
      <c r="B60" s="9">
        <v>-100</v>
      </c>
    </row>
    <row r="61" spans="1:2" x14ac:dyDescent="0.25">
      <c r="A61" t="s">
        <v>358</v>
      </c>
      <c r="B61" s="9">
        <v>222</v>
      </c>
    </row>
    <row r="62" spans="1:2" x14ac:dyDescent="0.25">
      <c r="A62" s="5" t="s">
        <v>568</v>
      </c>
      <c r="B62" s="9">
        <v>-500</v>
      </c>
    </row>
    <row r="63" spans="1:2" x14ac:dyDescent="0.25">
      <c r="A63" s="5" t="s">
        <v>579</v>
      </c>
      <c r="B63" s="9">
        <v>2500</v>
      </c>
    </row>
    <row r="64" spans="1:2" x14ac:dyDescent="0.25">
      <c r="A64" s="5" t="s">
        <v>43</v>
      </c>
      <c r="B64" s="9">
        <f>-Gemensamt!$D$563</f>
        <v>-215</v>
      </c>
    </row>
    <row r="65" spans="1:2" x14ac:dyDescent="0.25">
      <c r="A65" s="5" t="s">
        <v>462</v>
      </c>
      <c r="B65" s="9">
        <v>415</v>
      </c>
    </row>
    <row r="66" spans="1:2" x14ac:dyDescent="0.25">
      <c r="A66" s="5" t="s">
        <v>620</v>
      </c>
      <c r="B66" s="9">
        <v>-100</v>
      </c>
    </row>
    <row r="67" spans="1:2" x14ac:dyDescent="0.25">
      <c r="A67" s="5" t="s">
        <v>24</v>
      </c>
      <c r="B67" s="9">
        <f>-Gemensamt!$D$776</f>
        <v>-389.05555555555554</v>
      </c>
    </row>
    <row r="68" spans="1:2" x14ac:dyDescent="0.25">
      <c r="A68" s="5" t="s">
        <v>658</v>
      </c>
      <c r="B68" s="9">
        <f>-Gemensamt!$D$812</f>
        <v>-1335.5714285714287</v>
      </c>
    </row>
    <row r="69" spans="1:2" x14ac:dyDescent="0.25">
      <c r="A69" s="5" t="s">
        <v>668</v>
      </c>
      <c r="B69" s="9">
        <v>-100</v>
      </c>
    </row>
    <row r="70" spans="1:2" x14ac:dyDescent="0.25">
      <c r="A70" s="5" t="s">
        <v>672</v>
      </c>
      <c r="B70" s="9">
        <v>-432.83</v>
      </c>
    </row>
    <row r="71" spans="1:2" x14ac:dyDescent="0.25">
      <c r="B71" s="9"/>
    </row>
    <row r="72" spans="1:2" x14ac:dyDescent="0.25">
      <c r="B72" s="9"/>
    </row>
    <row r="73" spans="1:2" x14ac:dyDescent="0.25">
      <c r="B73" s="9"/>
    </row>
    <row r="74" spans="1:2" x14ac:dyDescent="0.25">
      <c r="B74" s="9"/>
    </row>
    <row r="75" spans="1:2" x14ac:dyDescent="0.25">
      <c r="B75" s="9"/>
    </row>
    <row r="76" spans="1:2" x14ac:dyDescent="0.25">
      <c r="B76" s="9"/>
    </row>
    <row r="77" spans="1:2" x14ac:dyDescent="0.25">
      <c r="B77" s="9"/>
    </row>
    <row r="78" spans="1:2" x14ac:dyDescent="0.25">
      <c r="B78" s="9"/>
    </row>
    <row r="79" spans="1:2" x14ac:dyDescent="0.25">
      <c r="B79" s="9"/>
    </row>
    <row r="80" spans="1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B72"/>
  <sheetViews>
    <sheetView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SUM(B4:B72)</f>
        <v>1.9958079784601068E-3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t="s">
        <v>289</v>
      </c>
      <c r="B7" s="9">
        <v>444</v>
      </c>
    </row>
    <row r="8" spans="1:2" hidden="1" x14ac:dyDescent="0.25">
      <c r="A8" s="5" t="s">
        <v>314</v>
      </c>
      <c r="B8" s="9">
        <v>-100</v>
      </c>
    </row>
    <row r="9" spans="1:2" hidden="1" x14ac:dyDescent="0.25">
      <c r="A9" s="5" t="s">
        <v>360</v>
      </c>
      <c r="B9" s="9">
        <v>-100</v>
      </c>
    </row>
    <row r="10" spans="1:2" hidden="1" x14ac:dyDescent="0.25">
      <c r="A10" s="5" t="s">
        <v>379</v>
      </c>
      <c r="B10" s="9">
        <f>-Gemensamt!$M$155</f>
        <v>-1178.76</v>
      </c>
    </row>
    <row r="11" spans="1:2" hidden="1" x14ac:dyDescent="0.25">
      <c r="A11" s="5" t="s">
        <v>389</v>
      </c>
      <c r="B11" s="9">
        <v>381</v>
      </c>
    </row>
    <row r="12" spans="1:2" hidden="1" x14ac:dyDescent="0.25">
      <c r="A12" s="6" t="s">
        <v>406</v>
      </c>
      <c r="B12" s="9">
        <v>-67</v>
      </c>
    </row>
    <row r="13" spans="1:2" hidden="1" x14ac:dyDescent="0.25">
      <c r="A13" s="5" t="s">
        <v>419</v>
      </c>
      <c r="B13" s="9">
        <v>1500</v>
      </c>
    </row>
    <row r="14" spans="1:2" hidden="1" x14ac:dyDescent="0.25">
      <c r="A14" s="5" t="s">
        <v>425</v>
      </c>
      <c r="B14" s="9">
        <v>-100</v>
      </c>
    </row>
    <row r="15" spans="1:2" hidden="1" x14ac:dyDescent="0.25">
      <c r="A15" s="5" t="s">
        <v>426</v>
      </c>
      <c r="B15" s="9">
        <v>175</v>
      </c>
    </row>
    <row r="16" spans="1:2" hidden="1" x14ac:dyDescent="0.25">
      <c r="A16" s="5" t="s">
        <v>445</v>
      </c>
      <c r="B16" s="9">
        <v>-228</v>
      </c>
    </row>
    <row r="17" spans="1:2" hidden="1" x14ac:dyDescent="0.25">
      <c r="A17" s="5" t="s">
        <v>451</v>
      </c>
      <c r="B17" s="9">
        <v>-973</v>
      </c>
    </row>
    <row r="18" spans="1:2" hidden="1" x14ac:dyDescent="0.25">
      <c r="A18" s="5" t="s">
        <v>481</v>
      </c>
      <c r="B18" s="9">
        <f>-Gemensamt!$E$291</f>
        <v>-57.689655172413794</v>
      </c>
    </row>
    <row r="19" spans="1:2" hidden="1" x14ac:dyDescent="0.25">
      <c r="A19" s="5" t="s">
        <v>326</v>
      </c>
      <c r="B19" s="9">
        <v>-103.4483</v>
      </c>
    </row>
    <row r="20" spans="1:2" hidden="1" x14ac:dyDescent="0.25">
      <c r="A20" s="5" t="s">
        <v>494</v>
      </c>
      <c r="B20" s="9">
        <f>-Gemensamt!$D$424</f>
        <v>-876.07692307692309</v>
      </c>
    </row>
    <row r="21" spans="1:2" hidden="1" x14ac:dyDescent="0.25">
      <c r="A21" s="5" t="s">
        <v>504</v>
      </c>
      <c r="B21" s="9">
        <v>-100</v>
      </c>
    </row>
    <row r="22" spans="1:2" hidden="1" x14ac:dyDescent="0.25">
      <c r="A22" s="5" t="s">
        <v>507</v>
      </c>
      <c r="B22" s="9">
        <v>900</v>
      </c>
    </row>
    <row r="23" spans="1:2" hidden="1" x14ac:dyDescent="0.25">
      <c r="A23" s="5" t="s">
        <v>510</v>
      </c>
      <c r="B23" s="9">
        <f>-Gemensamt!$D$458</f>
        <v>-55</v>
      </c>
    </row>
    <row r="24" spans="1:2" hidden="1" x14ac:dyDescent="0.25">
      <c r="A24" s="5" t="s">
        <v>516</v>
      </c>
      <c r="B24" s="9">
        <f>-Gemensamt!$D$491</f>
        <v>-1278.4541666666667</v>
      </c>
    </row>
    <row r="25" spans="1:2" hidden="1" x14ac:dyDescent="0.25">
      <c r="A25" s="5" t="s">
        <v>519</v>
      </c>
      <c r="B25" s="9">
        <v>1500</v>
      </c>
    </row>
    <row r="26" spans="1:2" hidden="1" x14ac:dyDescent="0.25">
      <c r="A26" s="5" t="s">
        <v>531</v>
      </c>
      <c r="B26" s="9">
        <v>573</v>
      </c>
    </row>
    <row r="27" spans="1:2" hidden="1" x14ac:dyDescent="0.25">
      <c r="A27" s="5" t="s">
        <v>540</v>
      </c>
      <c r="B27" s="9">
        <v>2500</v>
      </c>
    </row>
    <row r="28" spans="1:2" hidden="1" x14ac:dyDescent="0.25">
      <c r="A28" s="5" t="s">
        <v>543</v>
      </c>
      <c r="B28" s="9">
        <f>-Gemensamt!$D$527</f>
        <v>-2715.1153846153848</v>
      </c>
    </row>
    <row r="29" spans="1:2" hidden="1" x14ac:dyDescent="0.25">
      <c r="A29" s="5" t="s">
        <v>548</v>
      </c>
      <c r="B29" s="9">
        <v>-365</v>
      </c>
    </row>
    <row r="30" spans="1:2" x14ac:dyDescent="0.25">
      <c r="A30" s="5" t="s">
        <v>550</v>
      </c>
      <c r="B30" s="9">
        <v>-100</v>
      </c>
    </row>
    <row r="31" spans="1:2" x14ac:dyDescent="0.25">
      <c r="A31" s="5" t="s">
        <v>568</v>
      </c>
      <c r="B31" s="9">
        <v>-500</v>
      </c>
    </row>
    <row r="32" spans="1:2" x14ac:dyDescent="0.25">
      <c r="A32" s="5" t="s">
        <v>577</v>
      </c>
      <c r="B32" s="9">
        <v>800</v>
      </c>
    </row>
    <row r="33" spans="1:2" x14ac:dyDescent="0.25">
      <c r="A33" s="5" t="s">
        <v>483</v>
      </c>
      <c r="B33" s="9">
        <f>-Gemensamt!$D$635</f>
        <v>-2314.705882352941</v>
      </c>
    </row>
    <row r="34" spans="1:2" x14ac:dyDescent="0.25">
      <c r="A34" s="5" t="s">
        <v>603</v>
      </c>
      <c r="B34" s="9">
        <v>1900</v>
      </c>
    </row>
    <row r="35" spans="1:2" x14ac:dyDescent="0.25">
      <c r="A35" s="5" t="s">
        <v>610</v>
      </c>
      <c r="B35" s="9">
        <v>243</v>
      </c>
    </row>
    <row r="36" spans="1:2" x14ac:dyDescent="0.25">
      <c r="A36" s="5" t="s">
        <v>620</v>
      </c>
      <c r="B36" s="9">
        <v>-100</v>
      </c>
    </row>
    <row r="37" spans="1:2" x14ac:dyDescent="0.25">
      <c r="A37" s="5" t="s">
        <v>632</v>
      </c>
      <c r="B37" s="9">
        <v>500</v>
      </c>
    </row>
    <row r="38" spans="1:2" x14ac:dyDescent="0.25">
      <c r="A38" s="5" t="s">
        <v>494</v>
      </c>
      <c r="B38" s="9">
        <f>-Gemensamt!$D$741</f>
        <v>-972.80769230769226</v>
      </c>
    </row>
    <row r="39" spans="1:2" x14ac:dyDescent="0.25">
      <c r="A39" s="5" t="s">
        <v>640</v>
      </c>
      <c r="B39" s="8">
        <v>1000</v>
      </c>
    </row>
    <row r="40" spans="1:2" x14ac:dyDescent="0.25">
      <c r="A40" s="5" t="s">
        <v>670</v>
      </c>
      <c r="B40" s="9">
        <v>-684.94</v>
      </c>
    </row>
    <row r="41" spans="1:2" x14ac:dyDescent="0.25">
      <c r="B41" s="9"/>
    </row>
    <row r="42" spans="1:2" x14ac:dyDescent="0.25">
      <c r="B42" s="9"/>
    </row>
    <row r="43" spans="1:2" x14ac:dyDescent="0.25">
      <c r="B43" s="9"/>
    </row>
    <row r="44" spans="1:2" x14ac:dyDescent="0.25">
      <c r="B44" s="9"/>
    </row>
    <row r="45" spans="1:2" x14ac:dyDescent="0.25">
      <c r="B45" s="9"/>
    </row>
    <row r="46" spans="1:2" x14ac:dyDescent="0.25">
      <c r="B46" s="9"/>
    </row>
    <row r="47" spans="1:2" x14ac:dyDescent="0.25">
      <c r="B47" s="9"/>
    </row>
    <row r="48" spans="1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A1A5-4BD3-4A1A-BF9A-386031D4F335}">
  <sheetPr>
    <tabColor rgb="FFFF0000"/>
  </sheetPr>
  <dimension ref="A1:B72"/>
  <sheetViews>
    <sheetView workbookViewId="0">
      <selection activeCell="B37" sqref="B37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SUM(B4:B72)</f>
        <v>587.14080856385021</v>
      </c>
    </row>
    <row r="3" spans="1:2" ht="3.75" customHeight="1" x14ac:dyDescent="0.25">
      <c r="A3" s="1"/>
      <c r="B3" s="2"/>
    </row>
    <row r="4" spans="1:2" hidden="1" x14ac:dyDescent="0.25">
      <c r="A4" s="5" t="s">
        <v>279</v>
      </c>
      <c r="B4" s="8">
        <v>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314</v>
      </c>
      <c r="B6" s="9">
        <v>-100</v>
      </c>
    </row>
    <row r="7" spans="1:2" hidden="1" x14ac:dyDescent="0.25">
      <c r="A7" s="5" t="s">
        <v>326</v>
      </c>
      <c r="B7" s="9">
        <v>-100</v>
      </c>
    </row>
    <row r="8" spans="1:2" hidden="1" x14ac:dyDescent="0.25">
      <c r="A8" s="5" t="s">
        <v>360</v>
      </c>
      <c r="B8" s="9">
        <v>-100</v>
      </c>
    </row>
    <row r="9" spans="1:2" hidden="1" x14ac:dyDescent="0.25">
      <c r="A9" s="5" t="s">
        <v>379</v>
      </c>
      <c r="B9" s="9">
        <f>-Gemensamt!$M$155</f>
        <v>-1178.76</v>
      </c>
    </row>
    <row r="10" spans="1:2" hidden="1" x14ac:dyDescent="0.25">
      <c r="A10" s="5" t="s">
        <v>383</v>
      </c>
      <c r="B10" s="8">
        <v>1500</v>
      </c>
    </row>
    <row r="11" spans="1:2" hidden="1" x14ac:dyDescent="0.25">
      <c r="A11" s="6" t="s">
        <v>406</v>
      </c>
      <c r="B11" s="9">
        <v>-67</v>
      </c>
    </row>
    <row r="12" spans="1:2" hidden="1" x14ac:dyDescent="0.25">
      <c r="A12" s="5" t="s">
        <v>410</v>
      </c>
      <c r="B12" s="9">
        <v>1200</v>
      </c>
    </row>
    <row r="13" spans="1:2" hidden="1" x14ac:dyDescent="0.25">
      <c r="A13" s="5" t="s">
        <v>425</v>
      </c>
      <c r="B13" s="9">
        <v>-100</v>
      </c>
    </row>
    <row r="14" spans="1:2" hidden="1" x14ac:dyDescent="0.25">
      <c r="A14" s="5" t="s">
        <v>426</v>
      </c>
      <c r="B14" s="9">
        <v>562</v>
      </c>
    </row>
    <row r="15" spans="1:2" hidden="1" x14ac:dyDescent="0.25">
      <c r="A15" s="5" t="s">
        <v>445</v>
      </c>
      <c r="B15" s="9">
        <v>-228</v>
      </c>
    </row>
    <row r="16" spans="1:2" hidden="1" x14ac:dyDescent="0.25">
      <c r="A16" s="5" t="s">
        <v>451</v>
      </c>
      <c r="B16" s="9">
        <v>-973</v>
      </c>
    </row>
    <row r="17" spans="1:2" hidden="1" x14ac:dyDescent="0.25">
      <c r="A17" s="5" t="s">
        <v>462</v>
      </c>
      <c r="B17" s="9">
        <v>400</v>
      </c>
    </row>
    <row r="18" spans="1:2" hidden="1" x14ac:dyDescent="0.25">
      <c r="A18" s="5" t="s">
        <v>481</v>
      </c>
      <c r="B18" s="9">
        <f>-Gemensamt!$E$291</f>
        <v>-57.689655172413794</v>
      </c>
    </row>
    <row r="19" spans="1:2" hidden="1" x14ac:dyDescent="0.25">
      <c r="A19" s="5" t="s">
        <v>483</v>
      </c>
      <c r="B19" s="9">
        <f>-Gemensamt!$E$391</f>
        <v>-1616.1333333333334</v>
      </c>
    </row>
    <row r="20" spans="1:2" hidden="1" x14ac:dyDescent="0.25">
      <c r="A20" s="5" t="s">
        <v>488</v>
      </c>
      <c r="B20" s="9">
        <v>1600</v>
      </c>
    </row>
    <row r="21" spans="1:2" hidden="1" x14ac:dyDescent="0.25">
      <c r="A21" s="5" t="s">
        <v>326</v>
      </c>
      <c r="B21" s="9">
        <v>-103.4483</v>
      </c>
    </row>
    <row r="22" spans="1:2" hidden="1" x14ac:dyDescent="0.25">
      <c r="A22" s="5" t="s">
        <v>494</v>
      </c>
      <c r="B22" s="9">
        <f>-Gemensamt!$D$424</f>
        <v>-876.07692307692309</v>
      </c>
    </row>
    <row r="23" spans="1:2" hidden="1" x14ac:dyDescent="0.25">
      <c r="A23" s="5" t="s">
        <v>504</v>
      </c>
      <c r="B23" s="9">
        <v>-100</v>
      </c>
    </row>
    <row r="24" spans="1:2" hidden="1" x14ac:dyDescent="0.25">
      <c r="A24" s="5" t="s">
        <v>510</v>
      </c>
      <c r="B24" s="9">
        <f>-Gemensamt!$D$458</f>
        <v>-55</v>
      </c>
    </row>
    <row r="25" spans="1:2" hidden="1" x14ac:dyDescent="0.25">
      <c r="A25" s="5" t="s">
        <v>516</v>
      </c>
      <c r="B25" s="9">
        <f>-Gemensamt!$D$491</f>
        <v>-1278.4541666666667</v>
      </c>
    </row>
    <row r="26" spans="1:2" hidden="1" x14ac:dyDescent="0.25">
      <c r="A26" s="5" t="s">
        <v>519</v>
      </c>
      <c r="B26" s="9">
        <v>1500</v>
      </c>
    </row>
    <row r="27" spans="1:2" hidden="1" x14ac:dyDescent="0.25">
      <c r="A27" s="5" t="s">
        <v>531</v>
      </c>
      <c r="B27" s="9">
        <v>353</v>
      </c>
    </row>
    <row r="28" spans="1:2" hidden="1" x14ac:dyDescent="0.25">
      <c r="A28" s="5" t="s">
        <v>539</v>
      </c>
      <c r="B28" s="9">
        <v>2500</v>
      </c>
    </row>
    <row r="29" spans="1:2" hidden="1" x14ac:dyDescent="0.25">
      <c r="A29" s="5" t="s">
        <v>543</v>
      </c>
      <c r="B29" s="9">
        <f>-Gemensamt!$D$527</f>
        <v>-2715.1153846153848</v>
      </c>
    </row>
    <row r="30" spans="1:2" x14ac:dyDescent="0.25">
      <c r="A30" s="5" t="s">
        <v>550</v>
      </c>
      <c r="B30" s="9">
        <v>-100</v>
      </c>
    </row>
    <row r="31" spans="1:2" x14ac:dyDescent="0.25">
      <c r="A31" s="5" t="s">
        <v>563</v>
      </c>
      <c r="B31" s="9">
        <v>1000</v>
      </c>
    </row>
    <row r="32" spans="1:2" x14ac:dyDescent="0.25">
      <c r="A32" s="5" t="s">
        <v>568</v>
      </c>
      <c r="B32" s="9">
        <v>-500</v>
      </c>
    </row>
    <row r="33" spans="1:2" x14ac:dyDescent="0.25">
      <c r="A33" s="5" t="s">
        <v>588</v>
      </c>
      <c r="B33" s="9">
        <v>1500</v>
      </c>
    </row>
    <row r="34" spans="1:2" x14ac:dyDescent="0.25">
      <c r="A34" s="5" t="s">
        <v>589</v>
      </c>
      <c r="B34" s="9">
        <f>-Gemensamt!$D$599</f>
        <v>-1553.1814285714283</v>
      </c>
    </row>
    <row r="35" spans="1:2" x14ac:dyDescent="0.25">
      <c r="A35" s="5" t="s">
        <v>43</v>
      </c>
      <c r="B35" s="9">
        <f>-Gemensamt!$D$563</f>
        <v>-215</v>
      </c>
    </row>
    <row r="36" spans="1:2" x14ac:dyDescent="0.25">
      <c r="A36" s="5" t="s">
        <v>462</v>
      </c>
      <c r="B36" s="9">
        <v>189</v>
      </c>
    </row>
    <row r="37" spans="1:2" x14ac:dyDescent="0.25">
      <c r="A37" s="5" t="s">
        <v>620</v>
      </c>
      <c r="B37" s="9">
        <v>-100</v>
      </c>
    </row>
    <row r="38" spans="1:2" x14ac:dyDescent="0.25">
      <c r="B38" s="9"/>
    </row>
    <row r="39" spans="1:2" x14ac:dyDescent="0.25">
      <c r="B39" s="9"/>
    </row>
    <row r="40" spans="1:2" x14ac:dyDescent="0.25">
      <c r="B40" s="9"/>
    </row>
    <row r="41" spans="1:2" x14ac:dyDescent="0.25">
      <c r="B41" s="9"/>
    </row>
    <row r="42" spans="1:2" x14ac:dyDescent="0.25">
      <c r="B42" s="9"/>
    </row>
    <row r="43" spans="1:2" x14ac:dyDescent="0.25">
      <c r="B43" s="9"/>
    </row>
    <row r="44" spans="1:2" x14ac:dyDescent="0.25">
      <c r="B44" s="9"/>
    </row>
    <row r="45" spans="1:2" x14ac:dyDescent="0.25">
      <c r="B45" s="9"/>
    </row>
    <row r="46" spans="1:2" x14ac:dyDescent="0.25">
      <c r="B46" s="9"/>
    </row>
    <row r="47" spans="1:2" x14ac:dyDescent="0.25">
      <c r="B47" s="9"/>
    </row>
    <row r="48" spans="1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9ABC-CDB3-4AE6-977E-A1BC00FCD2FD}">
  <sheetPr>
    <tabColor rgb="FFFF0000"/>
  </sheetPr>
  <dimension ref="A1:B85"/>
  <sheetViews>
    <sheetView workbookViewId="0">
      <selection activeCell="B15" sqref="B15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SUM(B4:B85)</f>
        <v>-1.4285714282777917E-3</v>
      </c>
    </row>
    <row r="3" spans="1:2" ht="3.75" customHeight="1" x14ac:dyDescent="0.25">
      <c r="A3" s="1"/>
      <c r="B3" s="2"/>
    </row>
    <row r="4" spans="1:2" x14ac:dyDescent="0.25">
      <c r="A4" s="5" t="s">
        <v>536</v>
      </c>
      <c r="B4" s="9">
        <v>1000</v>
      </c>
    </row>
    <row r="5" spans="1:2" x14ac:dyDescent="0.25">
      <c r="A5" s="5" t="s">
        <v>550</v>
      </c>
      <c r="B5" s="9">
        <v>-100</v>
      </c>
    </row>
    <row r="6" spans="1:2" x14ac:dyDescent="0.25">
      <c r="A6" s="5" t="s">
        <v>548</v>
      </c>
      <c r="B6" s="9">
        <v>-300</v>
      </c>
    </row>
    <row r="7" spans="1:2" x14ac:dyDescent="0.25">
      <c r="A7" s="5" t="s">
        <v>563</v>
      </c>
      <c r="B7" s="9">
        <v>500</v>
      </c>
    </row>
    <row r="8" spans="1:2" x14ac:dyDescent="0.25">
      <c r="A8" s="5" t="s">
        <v>568</v>
      </c>
      <c r="B8" s="9">
        <v>-500</v>
      </c>
    </row>
    <row r="9" spans="1:2" x14ac:dyDescent="0.25">
      <c r="A9" s="5" t="s">
        <v>583</v>
      </c>
      <c r="B9" s="9">
        <v>1600</v>
      </c>
    </row>
    <row r="10" spans="1:2" x14ac:dyDescent="0.25">
      <c r="A10" s="5" t="s">
        <v>585</v>
      </c>
      <c r="B10" s="9">
        <v>2000</v>
      </c>
    </row>
    <row r="11" spans="1:2" x14ac:dyDescent="0.25">
      <c r="A11" s="5" t="s">
        <v>589</v>
      </c>
      <c r="B11" s="9">
        <f>-Gemensamt!$D$599</f>
        <v>-1553.1814285714283</v>
      </c>
    </row>
    <row r="12" spans="1:2" x14ac:dyDescent="0.25">
      <c r="A12" s="5" t="s">
        <v>43</v>
      </c>
      <c r="B12" s="9">
        <f>-Gemensamt!$D$563</f>
        <v>-215</v>
      </c>
    </row>
    <row r="13" spans="1:2" x14ac:dyDescent="0.25">
      <c r="A13" s="5" t="s">
        <v>610</v>
      </c>
      <c r="B13" s="9">
        <v>842</v>
      </c>
    </row>
    <row r="14" spans="1:2" x14ac:dyDescent="0.25">
      <c r="A14" s="5" t="s">
        <v>628</v>
      </c>
      <c r="B14" s="9">
        <v>-3273.82</v>
      </c>
    </row>
    <row r="15" spans="1:2" x14ac:dyDescent="0.25">
      <c r="A15" s="6"/>
      <c r="B15" s="9"/>
    </row>
    <row r="16" spans="1:2" x14ac:dyDescent="0.25">
      <c r="A16" s="5"/>
      <c r="B16" s="9"/>
    </row>
    <row r="17" spans="1:2" x14ac:dyDescent="0.25">
      <c r="A17" s="5"/>
      <c r="B17" s="9"/>
    </row>
    <row r="18" spans="1:2" x14ac:dyDescent="0.25">
      <c r="A18" s="5"/>
      <c r="B18" s="9"/>
    </row>
    <row r="19" spans="1:2" x14ac:dyDescent="0.25">
      <c r="A19" s="5"/>
      <c r="B19" s="9"/>
    </row>
    <row r="20" spans="1:2" x14ac:dyDescent="0.25">
      <c r="A20" s="5"/>
      <c r="B20" s="9"/>
    </row>
    <row r="21" spans="1:2" x14ac:dyDescent="0.25">
      <c r="A21" s="5"/>
      <c r="B21" s="9"/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</sheetData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E7D8-3EC8-4E8D-913D-A54051CA8298}">
  <sheetPr>
    <tabColor rgb="FFFF0000"/>
  </sheetPr>
  <dimension ref="A1:B71"/>
  <sheetViews>
    <sheetView workbookViewId="0">
      <selection activeCell="B21" sqref="B2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SUM(B4:B71)</f>
        <v>-0.27128850574717944</v>
      </c>
    </row>
    <row r="3" spans="1:2" ht="3.75" customHeight="1" x14ac:dyDescent="0.25">
      <c r="A3" s="1"/>
      <c r="B3" s="2"/>
    </row>
    <row r="4" spans="1:2" x14ac:dyDescent="0.25">
      <c r="A4" s="5" t="s">
        <v>227</v>
      </c>
      <c r="B4" s="9">
        <v>-100</v>
      </c>
    </row>
    <row r="5" spans="1:2" x14ac:dyDescent="0.25">
      <c r="A5" s="5" t="s">
        <v>314</v>
      </c>
      <c r="B5" s="9">
        <v>-100</v>
      </c>
    </row>
    <row r="6" spans="1:2" x14ac:dyDescent="0.25">
      <c r="A6" s="5" t="s">
        <v>317</v>
      </c>
      <c r="B6" s="9">
        <v>300</v>
      </c>
    </row>
    <row r="7" spans="1:2" x14ac:dyDescent="0.25">
      <c r="A7" s="5" t="s">
        <v>326</v>
      </c>
      <c r="B7" s="9">
        <v>-100</v>
      </c>
    </row>
    <row r="8" spans="1:2" x14ac:dyDescent="0.25">
      <c r="A8" s="5" t="s">
        <v>360</v>
      </c>
      <c r="B8" s="9">
        <v>-100</v>
      </c>
    </row>
    <row r="9" spans="1:2" x14ac:dyDescent="0.25">
      <c r="A9" s="6" t="s">
        <v>406</v>
      </c>
      <c r="B9" s="9">
        <v>-67</v>
      </c>
    </row>
    <row r="10" spans="1:2" x14ac:dyDescent="0.25">
      <c r="A10" s="5" t="s">
        <v>425</v>
      </c>
      <c r="B10" s="9">
        <v>-100</v>
      </c>
    </row>
    <row r="11" spans="1:2" x14ac:dyDescent="0.25">
      <c r="A11" s="5" t="s">
        <v>449</v>
      </c>
      <c r="B11" s="8">
        <v>600</v>
      </c>
    </row>
    <row r="12" spans="1:2" x14ac:dyDescent="0.25">
      <c r="A12" s="5" t="s">
        <v>451</v>
      </c>
      <c r="B12" s="9">
        <v>-973</v>
      </c>
    </row>
    <row r="13" spans="1:2" x14ac:dyDescent="0.25">
      <c r="A13" s="5" t="s">
        <v>480</v>
      </c>
      <c r="B13" s="8">
        <v>1000</v>
      </c>
    </row>
    <row r="14" spans="1:2" x14ac:dyDescent="0.25">
      <c r="A14" s="5" t="s">
        <v>481</v>
      </c>
      <c r="B14" s="9">
        <f>-Gemensamt!$E$291</f>
        <v>-57.689655172413794</v>
      </c>
    </row>
    <row r="15" spans="1:2" x14ac:dyDescent="0.25">
      <c r="A15" s="5" t="s">
        <v>483</v>
      </c>
      <c r="B15" s="9">
        <f>-Gemensamt!$E$391</f>
        <v>-1616.1333333333334</v>
      </c>
    </row>
    <row r="16" spans="1:2" x14ac:dyDescent="0.25">
      <c r="A16" s="5" t="s">
        <v>487</v>
      </c>
      <c r="B16" s="9">
        <v>1620</v>
      </c>
    </row>
    <row r="17" spans="1:2" x14ac:dyDescent="0.25">
      <c r="A17" s="5" t="s">
        <v>326</v>
      </c>
      <c r="B17" s="9">
        <v>-103.4483</v>
      </c>
    </row>
    <row r="18" spans="1:2" x14ac:dyDescent="0.25">
      <c r="A18" s="5" t="s">
        <v>504</v>
      </c>
      <c r="B18" s="9">
        <v>-100</v>
      </c>
    </row>
    <row r="19" spans="1:2" x14ac:dyDescent="0.25">
      <c r="A19" s="5" t="s">
        <v>548</v>
      </c>
      <c r="B19" s="9">
        <v>-365</v>
      </c>
    </row>
    <row r="20" spans="1:2" x14ac:dyDescent="0.25">
      <c r="A20" s="5" t="s">
        <v>550</v>
      </c>
      <c r="B20" s="9">
        <v>-100</v>
      </c>
    </row>
    <row r="21" spans="1:2" x14ac:dyDescent="0.25">
      <c r="A21" s="5" t="s">
        <v>641</v>
      </c>
      <c r="B21" s="56">
        <v>362</v>
      </c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</sheetData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3F5E-E38C-4003-BADA-1251C94A6818}">
  <sheetPr>
    <tabColor rgb="FFFF0000"/>
  </sheetPr>
  <dimension ref="A1:B61"/>
  <sheetViews>
    <sheetView workbookViewId="0">
      <selection activeCell="A17" sqref="A17:B17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SUM(B4:B61)</f>
        <v>-0.27128850574717944</v>
      </c>
    </row>
    <row r="3" spans="1:2" ht="3.75" customHeight="1" x14ac:dyDescent="0.25">
      <c r="A3" s="1"/>
      <c r="B3" s="2"/>
    </row>
    <row r="4" spans="1:2" x14ac:dyDescent="0.25">
      <c r="A4" s="5" t="s">
        <v>360</v>
      </c>
      <c r="B4" s="9">
        <v>-100</v>
      </c>
    </row>
    <row r="5" spans="1:2" x14ac:dyDescent="0.25">
      <c r="A5" s="6" t="s">
        <v>406</v>
      </c>
      <c r="B5" s="9">
        <v>-67</v>
      </c>
    </row>
    <row r="6" spans="1:2" x14ac:dyDescent="0.25">
      <c r="A6" s="5" t="s">
        <v>425</v>
      </c>
      <c r="B6" s="9">
        <v>-100</v>
      </c>
    </row>
    <row r="7" spans="1:2" x14ac:dyDescent="0.25">
      <c r="A7" s="5" t="s">
        <v>449</v>
      </c>
      <c r="B7" s="8">
        <v>600</v>
      </c>
    </row>
    <row r="8" spans="1:2" x14ac:dyDescent="0.25">
      <c r="A8" s="5" t="s">
        <v>451</v>
      </c>
      <c r="B8" s="9">
        <v>-973</v>
      </c>
    </row>
    <row r="9" spans="1:2" x14ac:dyDescent="0.25">
      <c r="A9" s="5" t="s">
        <v>480</v>
      </c>
      <c r="B9" s="8">
        <v>1000</v>
      </c>
    </row>
    <row r="10" spans="1:2" x14ac:dyDescent="0.25">
      <c r="A10" s="5" t="s">
        <v>481</v>
      </c>
      <c r="B10" s="9">
        <f>-Gemensamt!$E$291</f>
        <v>-57.689655172413794</v>
      </c>
    </row>
    <row r="11" spans="1:2" x14ac:dyDescent="0.25">
      <c r="A11" s="5" t="s">
        <v>483</v>
      </c>
      <c r="B11" s="9">
        <f>-Gemensamt!$E$391</f>
        <v>-1616.1333333333334</v>
      </c>
    </row>
    <row r="12" spans="1:2" x14ac:dyDescent="0.25">
      <c r="A12" s="5" t="s">
        <v>487</v>
      </c>
      <c r="B12" s="9">
        <v>1620</v>
      </c>
    </row>
    <row r="13" spans="1:2" x14ac:dyDescent="0.25">
      <c r="A13" s="5" t="s">
        <v>326</v>
      </c>
      <c r="B13" s="9">
        <v>-103.4483</v>
      </c>
    </row>
    <row r="14" spans="1:2" x14ac:dyDescent="0.25">
      <c r="A14" s="5" t="s">
        <v>504</v>
      </c>
      <c r="B14" s="9">
        <v>-100</v>
      </c>
    </row>
    <row r="15" spans="1:2" x14ac:dyDescent="0.25">
      <c r="A15" s="5" t="s">
        <v>510</v>
      </c>
      <c r="B15" s="9">
        <f>-Gemensamt!$D$458</f>
        <v>-55</v>
      </c>
    </row>
    <row r="16" spans="1:2" x14ac:dyDescent="0.25">
      <c r="A16" s="5" t="s">
        <v>550</v>
      </c>
      <c r="B16" s="9">
        <v>-100</v>
      </c>
    </row>
    <row r="17" spans="1:2" x14ac:dyDescent="0.25">
      <c r="A17" s="5" t="s">
        <v>641</v>
      </c>
      <c r="B17" s="9">
        <v>52</v>
      </c>
    </row>
    <row r="18" spans="1:2" x14ac:dyDescent="0.25">
      <c r="B18" s="9"/>
    </row>
    <row r="19" spans="1:2" x14ac:dyDescent="0.25">
      <c r="B19" s="9"/>
    </row>
    <row r="20" spans="1:2" x14ac:dyDescent="0.25">
      <c r="B20" s="9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2FA9-7405-4D2B-B10A-FD6232EB096C}">
  <sheetPr>
    <tabColor rgb="FF00B050"/>
  </sheetPr>
  <dimension ref="A1:D59"/>
  <sheetViews>
    <sheetView zoomScaleNormal="100" workbookViewId="0">
      <selection activeCell="B12" sqref="B1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919</v>
      </c>
    </row>
    <row r="3" spans="1:2" ht="3.75" customHeight="1" x14ac:dyDescent="0.25">
      <c r="A3" s="1"/>
      <c r="B3" s="2"/>
    </row>
    <row r="4" spans="1:2" x14ac:dyDescent="0.25">
      <c r="A4" s="5" t="s">
        <v>700</v>
      </c>
      <c r="B4" s="9">
        <v>923</v>
      </c>
    </row>
    <row r="5" spans="1:2" x14ac:dyDescent="0.25">
      <c r="A5" s="5" t="s">
        <v>721</v>
      </c>
      <c r="B5" s="9">
        <v>-324</v>
      </c>
    </row>
    <row r="6" spans="1:2" x14ac:dyDescent="0.25">
      <c r="A6" s="5" t="s">
        <v>722</v>
      </c>
      <c r="B6" s="9">
        <v>-100</v>
      </c>
    </row>
    <row r="7" spans="1:2" x14ac:dyDescent="0.25">
      <c r="A7" s="5" t="s">
        <v>494</v>
      </c>
      <c r="B7" s="9">
        <f>Gemensamt!$D$898</f>
        <v>-852</v>
      </c>
    </row>
    <row r="8" spans="1:2" x14ac:dyDescent="0.25">
      <c r="A8" s="5" t="s">
        <v>746</v>
      </c>
      <c r="B8" s="9">
        <v>800</v>
      </c>
    </row>
    <row r="9" spans="1:2" x14ac:dyDescent="0.25">
      <c r="A9" s="5" t="s">
        <v>774</v>
      </c>
      <c r="B9" s="9">
        <v>792</v>
      </c>
    </row>
    <row r="10" spans="1:2" x14ac:dyDescent="0.25">
      <c r="A10" s="5" t="s">
        <v>797</v>
      </c>
      <c r="B10" s="9">
        <v>-365</v>
      </c>
    </row>
    <row r="11" spans="1:2" x14ac:dyDescent="0.25">
      <c r="A11" s="5" t="s">
        <v>786</v>
      </c>
      <c r="B11" s="9">
        <v>1500</v>
      </c>
    </row>
    <row r="12" spans="1:2" x14ac:dyDescent="0.25">
      <c r="A12" s="5" t="s">
        <v>792</v>
      </c>
      <c r="B12" s="9">
        <f>Gemensamt!$D$969</f>
        <v>-1455</v>
      </c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35EC-DE62-4DBB-B612-B7292AAE8DFB}">
  <sheetPr>
    <tabColor rgb="FFC00000"/>
  </sheetPr>
  <dimension ref="A1:B71"/>
  <sheetViews>
    <sheetView workbookViewId="0">
      <selection activeCell="B2" sqref="B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55">
        <f>SUM(B4:B71)</f>
        <v>-3.596198054992783E-3</v>
      </c>
    </row>
    <row r="3" spans="1:2" ht="3.75" customHeight="1" x14ac:dyDescent="0.25">
      <c r="A3" s="1"/>
      <c r="B3" s="2"/>
    </row>
    <row r="4" spans="1:2" x14ac:dyDescent="0.25">
      <c r="A4" s="5" t="s">
        <v>328</v>
      </c>
      <c r="B4" s="8">
        <v>185</v>
      </c>
    </row>
    <row r="5" spans="1:2" x14ac:dyDescent="0.25">
      <c r="A5" s="5" t="s">
        <v>360</v>
      </c>
      <c r="B5" s="9">
        <v>-100</v>
      </c>
    </row>
    <row r="6" spans="1:2" x14ac:dyDescent="0.25">
      <c r="A6" s="5" t="s">
        <v>379</v>
      </c>
      <c r="B6" s="9">
        <f>-Gemensamt!$M$155</f>
        <v>-1178.76</v>
      </c>
    </row>
    <row r="7" spans="1:2" x14ac:dyDescent="0.25">
      <c r="A7" s="5" t="s">
        <v>383</v>
      </c>
      <c r="B7" s="9">
        <v>1279</v>
      </c>
    </row>
    <row r="8" spans="1:2" x14ac:dyDescent="0.25">
      <c r="A8" s="5" t="s">
        <v>425</v>
      </c>
      <c r="B8" s="9">
        <v>-100</v>
      </c>
    </row>
    <row r="9" spans="1:2" x14ac:dyDescent="0.25">
      <c r="A9" s="5" t="s">
        <v>426</v>
      </c>
      <c r="B9" s="9">
        <v>599</v>
      </c>
    </row>
    <row r="10" spans="1:2" x14ac:dyDescent="0.25">
      <c r="A10" s="5" t="s">
        <v>445</v>
      </c>
      <c r="B10" s="9">
        <v>-228</v>
      </c>
    </row>
    <row r="11" spans="1:2" x14ac:dyDescent="0.25">
      <c r="A11" s="5" t="s">
        <v>451</v>
      </c>
      <c r="B11" s="9">
        <v>-973</v>
      </c>
    </row>
    <row r="12" spans="1:2" x14ac:dyDescent="0.25">
      <c r="A12" s="5" t="s">
        <v>462</v>
      </c>
      <c r="B12" s="9">
        <v>200</v>
      </c>
    </row>
    <row r="13" spans="1:2" x14ac:dyDescent="0.25">
      <c r="A13" s="5" t="s">
        <v>479</v>
      </c>
      <c r="B13" s="9">
        <v>2000</v>
      </c>
    </row>
    <row r="14" spans="1:2" x14ac:dyDescent="0.25">
      <c r="A14" s="5" t="s">
        <v>481</v>
      </c>
      <c r="B14" s="9">
        <f>-Gemensamt!$E$291</f>
        <v>-57.689655172413794</v>
      </c>
    </row>
    <row r="15" spans="1:2" x14ac:dyDescent="0.25">
      <c r="A15" s="5" t="s">
        <v>483</v>
      </c>
      <c r="B15" s="9">
        <f>-Gemensamt!$E$391</f>
        <v>-1616.1333333333334</v>
      </c>
    </row>
    <row r="16" spans="1:2" x14ac:dyDescent="0.25">
      <c r="A16" s="5" t="s">
        <v>326</v>
      </c>
      <c r="B16" s="9">
        <v>-103.4483</v>
      </c>
    </row>
    <row r="17" spans="1:2" x14ac:dyDescent="0.25">
      <c r="A17" s="5" t="s">
        <v>494</v>
      </c>
      <c r="B17" s="9">
        <f>-Gemensamt!$D$424</f>
        <v>-876.07692307692309</v>
      </c>
    </row>
    <row r="18" spans="1:2" x14ac:dyDescent="0.25">
      <c r="A18" s="5" t="s">
        <v>504</v>
      </c>
      <c r="B18" s="9">
        <v>-100</v>
      </c>
    </row>
    <row r="19" spans="1:2" x14ac:dyDescent="0.25">
      <c r="A19" s="5" t="s">
        <v>503</v>
      </c>
      <c r="B19" s="9">
        <v>1500</v>
      </c>
    </row>
    <row r="20" spans="1:2" x14ac:dyDescent="0.25">
      <c r="A20" s="5" t="s">
        <v>510</v>
      </c>
      <c r="B20" s="9">
        <f>-Gemensamt!$D$458</f>
        <v>-55</v>
      </c>
    </row>
    <row r="21" spans="1:2" x14ac:dyDescent="0.25">
      <c r="A21" s="5" t="s">
        <v>519</v>
      </c>
      <c r="B21" s="9">
        <v>1000</v>
      </c>
    </row>
    <row r="22" spans="1:2" x14ac:dyDescent="0.25">
      <c r="A22" s="5" t="s">
        <v>540</v>
      </c>
      <c r="B22" s="9">
        <v>1600</v>
      </c>
    </row>
    <row r="23" spans="1:2" x14ac:dyDescent="0.25">
      <c r="A23" s="5" t="s">
        <v>543</v>
      </c>
      <c r="B23" s="9">
        <f>-Gemensamt!$D$527</f>
        <v>-2715.1153846153848</v>
      </c>
    </row>
    <row r="24" spans="1:2" x14ac:dyDescent="0.25">
      <c r="A24" s="5" t="s">
        <v>548</v>
      </c>
      <c r="B24" s="9">
        <v>-365</v>
      </c>
    </row>
    <row r="25" spans="1:2" x14ac:dyDescent="0.25">
      <c r="A25" s="5" t="s">
        <v>550</v>
      </c>
      <c r="B25" s="9">
        <v>-100</v>
      </c>
    </row>
    <row r="26" spans="1:2" x14ac:dyDescent="0.25">
      <c r="A26" s="5" t="s">
        <v>565</v>
      </c>
      <c r="B26" s="9">
        <v>1000</v>
      </c>
    </row>
    <row r="27" spans="1:2" x14ac:dyDescent="0.25">
      <c r="A27" s="5" t="s">
        <v>568</v>
      </c>
      <c r="B27" s="9">
        <v>-500</v>
      </c>
    </row>
    <row r="28" spans="1:2" x14ac:dyDescent="0.25">
      <c r="A28" s="5" t="s">
        <v>401</v>
      </c>
      <c r="B28" s="9">
        <v>-294.77999999999997</v>
      </c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B72"/>
  <sheetViews>
    <sheetView workbookViewId="0">
      <selection activeCell="A22" sqref="A22:B2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2.0448275863600429E-3</v>
      </c>
    </row>
    <row r="3" spans="1:2" ht="3.75" customHeight="1" x14ac:dyDescent="0.25">
      <c r="A3" s="1"/>
      <c r="B3" s="2"/>
    </row>
    <row r="4" spans="1:2" x14ac:dyDescent="0.25">
      <c r="A4" s="5" t="s">
        <v>230</v>
      </c>
      <c r="B4" s="8">
        <v>1500</v>
      </c>
    </row>
    <row r="5" spans="1:2" x14ac:dyDescent="0.25">
      <c r="A5" s="5" t="s">
        <v>227</v>
      </c>
      <c r="B5" s="9">
        <v>-100</v>
      </c>
    </row>
    <row r="6" spans="1:2" x14ac:dyDescent="0.25">
      <c r="A6" s="5" t="s">
        <v>262</v>
      </c>
      <c r="B6" s="9">
        <v>-846</v>
      </c>
    </row>
    <row r="7" spans="1:2" x14ac:dyDescent="0.25">
      <c r="A7" s="5" t="s">
        <v>269</v>
      </c>
      <c r="B7" s="9">
        <v>-270</v>
      </c>
    </row>
    <row r="8" spans="1:2" x14ac:dyDescent="0.25">
      <c r="A8" s="5" t="s">
        <v>289</v>
      </c>
      <c r="B8" s="9">
        <v>962</v>
      </c>
    </row>
    <row r="9" spans="1:2" x14ac:dyDescent="0.25">
      <c r="A9" s="5" t="s">
        <v>314</v>
      </c>
      <c r="B9" s="9">
        <v>-100</v>
      </c>
    </row>
    <row r="10" spans="1:2" x14ac:dyDescent="0.25">
      <c r="A10" s="5" t="s">
        <v>326</v>
      </c>
      <c r="B10" s="9">
        <v>-100</v>
      </c>
    </row>
    <row r="11" spans="1:2" x14ac:dyDescent="0.25">
      <c r="A11" s="5" t="s">
        <v>328</v>
      </c>
      <c r="B11" s="8">
        <v>1018</v>
      </c>
    </row>
    <row r="12" spans="1:2" x14ac:dyDescent="0.25">
      <c r="A12" s="5" t="s">
        <v>360</v>
      </c>
      <c r="B12" s="9">
        <v>-100</v>
      </c>
    </row>
    <row r="13" spans="1:2" x14ac:dyDescent="0.25">
      <c r="A13" s="5" t="s">
        <v>379</v>
      </c>
      <c r="B13" s="9">
        <f>-Gemensamt!$M$155</f>
        <v>-1178.76</v>
      </c>
    </row>
    <row r="14" spans="1:2" x14ac:dyDescent="0.25">
      <c r="A14" s="6" t="s">
        <v>406</v>
      </c>
      <c r="B14" s="9">
        <v>-67</v>
      </c>
    </row>
    <row r="15" spans="1:2" x14ac:dyDescent="0.25">
      <c r="A15" s="5" t="s">
        <v>410</v>
      </c>
      <c r="B15" s="9">
        <v>715</v>
      </c>
    </row>
    <row r="16" spans="1:2" x14ac:dyDescent="0.25">
      <c r="A16" s="5" t="s">
        <v>425</v>
      </c>
      <c r="B16" s="9">
        <v>-100</v>
      </c>
    </row>
    <row r="17" spans="1:2" x14ac:dyDescent="0.25">
      <c r="A17" s="5" t="s">
        <v>426</v>
      </c>
      <c r="B17" s="9">
        <v>609</v>
      </c>
    </row>
    <row r="18" spans="1:2" x14ac:dyDescent="0.25">
      <c r="A18" s="5" t="s">
        <v>451</v>
      </c>
      <c r="B18" s="9">
        <v>-973</v>
      </c>
    </row>
    <row r="19" spans="1:2" x14ac:dyDescent="0.25">
      <c r="A19" s="5" t="s">
        <v>462</v>
      </c>
      <c r="B19" s="9">
        <v>400</v>
      </c>
    </row>
    <row r="20" spans="1:2" x14ac:dyDescent="0.25">
      <c r="A20" s="5" t="s">
        <v>481</v>
      </c>
      <c r="B20" s="9">
        <f>-Gemensamt!$E$291</f>
        <v>-57.689655172413794</v>
      </c>
    </row>
    <row r="21" spans="1:2" x14ac:dyDescent="0.25">
      <c r="A21" s="5" t="s">
        <v>326</v>
      </c>
      <c r="B21" s="9">
        <v>-103.4483</v>
      </c>
    </row>
    <row r="22" spans="1:2" x14ac:dyDescent="0.25">
      <c r="A22" s="5" t="s">
        <v>401</v>
      </c>
      <c r="B22" s="9">
        <v>-1208.0999999999999</v>
      </c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7600-2F63-4834-9B08-189E8CBA2808}">
  <sheetPr>
    <tabColor rgb="FFFF0000"/>
  </sheetPr>
  <dimension ref="A1:B72"/>
  <sheetViews>
    <sheetView workbookViewId="0">
      <selection activeCell="R29" sqref="R29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0</v>
      </c>
    </row>
    <row r="3" spans="1:2" ht="3.75" customHeight="1" x14ac:dyDescent="0.25">
      <c r="A3" s="1"/>
      <c r="B3" s="2"/>
    </row>
    <row r="4" spans="1:2" x14ac:dyDescent="0.25">
      <c r="A4" s="5" t="s">
        <v>326</v>
      </c>
      <c r="B4" s="9">
        <v>-100</v>
      </c>
    </row>
    <row r="5" spans="1:2" x14ac:dyDescent="0.25">
      <c r="A5" s="5" t="s">
        <v>328</v>
      </c>
      <c r="B5" s="8">
        <v>2616</v>
      </c>
    </row>
    <row r="6" spans="1:2" x14ac:dyDescent="0.25">
      <c r="A6" s="5" t="s">
        <v>360</v>
      </c>
      <c r="B6" s="9">
        <v>-100</v>
      </c>
    </row>
    <row r="7" spans="1:2" x14ac:dyDescent="0.25">
      <c r="A7" s="5" t="s">
        <v>379</v>
      </c>
      <c r="B7" s="9">
        <f>-Gemensamt!$M$155</f>
        <v>-1178.76</v>
      </c>
    </row>
    <row r="8" spans="1:2" x14ac:dyDescent="0.25">
      <c r="A8" s="5" t="s">
        <v>401</v>
      </c>
      <c r="B8" s="9">
        <v>-1237.24</v>
      </c>
    </row>
    <row r="9" spans="1:2" x14ac:dyDescent="0.25">
      <c r="A9" s="5"/>
      <c r="B9" s="9"/>
    </row>
    <row r="10" spans="1:2" x14ac:dyDescent="0.25">
      <c r="A10" s="5"/>
      <c r="B10" s="9"/>
    </row>
    <row r="11" spans="1:2" x14ac:dyDescent="0.25">
      <c r="B11" s="9"/>
    </row>
    <row r="12" spans="1:2" x14ac:dyDescent="0.25">
      <c r="B12" s="9"/>
    </row>
    <row r="13" spans="1:2" x14ac:dyDescent="0.25">
      <c r="B13" s="9"/>
    </row>
    <row r="14" spans="1:2" x14ac:dyDescent="0.25">
      <c r="B14" s="9"/>
    </row>
    <row r="15" spans="1:2" x14ac:dyDescent="0.25">
      <c r="B15" s="9"/>
    </row>
    <row r="16" spans="1:2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9"/>
    </row>
    <row r="24" spans="2:2" x14ac:dyDescent="0.25">
      <c r="B24" s="9"/>
    </row>
    <row r="25" spans="2:2" x14ac:dyDescent="0.25">
      <c r="B25" s="9"/>
    </row>
    <row r="26" spans="2:2" x14ac:dyDescent="0.25">
      <c r="B26" s="9"/>
    </row>
    <row r="27" spans="2:2" x14ac:dyDescent="0.25">
      <c r="B27" s="9"/>
    </row>
    <row r="28" spans="2:2" x14ac:dyDescent="0.25">
      <c r="B28" s="9"/>
    </row>
    <row r="29" spans="2:2" x14ac:dyDescent="0.25">
      <c r="B29" s="9"/>
    </row>
    <row r="30" spans="2:2" x14ac:dyDescent="0.25">
      <c r="B30" s="9"/>
    </row>
    <row r="31" spans="2:2" x14ac:dyDescent="0.25">
      <c r="B31" s="9"/>
    </row>
    <row r="32" spans="2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autoPageBreaks="0"/>
  </sheetPr>
  <dimension ref="A1:B100"/>
  <sheetViews>
    <sheetView workbookViewId="0">
      <selection activeCell="B35" sqref="B35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49</v>
      </c>
      <c r="B4" s="8">
        <v>300</v>
      </c>
    </row>
    <row r="5" spans="1:2" x14ac:dyDescent="0.25">
      <c r="A5" s="5" t="s">
        <v>50</v>
      </c>
      <c r="B5" s="8">
        <v>-200</v>
      </c>
    </row>
    <row r="6" spans="1:2" x14ac:dyDescent="0.25">
      <c r="A6" s="5" t="s">
        <v>58</v>
      </c>
      <c r="B6" s="8">
        <v>1500</v>
      </c>
    </row>
    <row r="7" spans="1:2" x14ac:dyDescent="0.25">
      <c r="A7" s="5" t="s">
        <v>60</v>
      </c>
      <c r="B7" s="8">
        <v>-900</v>
      </c>
    </row>
    <row r="8" spans="1:2" x14ac:dyDescent="0.25">
      <c r="A8" s="5" t="s">
        <v>61</v>
      </c>
      <c r="B8" s="8">
        <v>-100</v>
      </c>
    </row>
    <row r="9" spans="1:2" x14ac:dyDescent="0.25">
      <c r="A9" s="5" t="s">
        <v>65</v>
      </c>
      <c r="B9" s="8">
        <v>-125</v>
      </c>
    </row>
    <row r="10" spans="1:2" x14ac:dyDescent="0.25">
      <c r="A10" s="5" t="s">
        <v>66</v>
      </c>
      <c r="B10" s="11">
        <v>45</v>
      </c>
    </row>
    <row r="11" spans="1:2" x14ac:dyDescent="0.25">
      <c r="A11" s="5" t="s">
        <v>75</v>
      </c>
      <c r="B11" s="8">
        <v>125</v>
      </c>
    </row>
    <row r="12" spans="1:2" x14ac:dyDescent="0.25">
      <c r="A12" s="5" t="s">
        <v>83</v>
      </c>
      <c r="B12" s="8">
        <v>1300</v>
      </c>
    </row>
    <row r="13" spans="1:2" x14ac:dyDescent="0.25">
      <c r="A13" s="5" t="s">
        <v>88</v>
      </c>
      <c r="B13" s="8">
        <v>-1050</v>
      </c>
    </row>
    <row r="14" spans="1:2" x14ac:dyDescent="0.25">
      <c r="A14" s="5" t="s">
        <v>43</v>
      </c>
      <c r="B14" s="8">
        <v>-165</v>
      </c>
    </row>
    <row r="15" spans="1:2" x14ac:dyDescent="0.25">
      <c r="A15" s="6" t="s">
        <v>93</v>
      </c>
      <c r="B15" s="11">
        <v>-183</v>
      </c>
    </row>
    <row r="16" spans="1:2" x14ac:dyDescent="0.25">
      <c r="A16" s="6" t="s">
        <v>114</v>
      </c>
      <c r="B16" s="8">
        <v>-360</v>
      </c>
    </row>
    <row r="17" spans="1:2" x14ac:dyDescent="0.25">
      <c r="A17" s="5" t="s">
        <v>148</v>
      </c>
      <c r="B17" s="11">
        <v>-100</v>
      </c>
    </row>
    <row r="18" spans="1:2" x14ac:dyDescent="0.25">
      <c r="A18" s="5" t="s">
        <v>160</v>
      </c>
      <c r="B18" s="8">
        <v>800</v>
      </c>
    </row>
    <row r="19" spans="1:2" x14ac:dyDescent="0.25">
      <c r="A19" s="6" t="s">
        <v>170</v>
      </c>
      <c r="B19" s="11">
        <v>-800</v>
      </c>
    </row>
    <row r="20" spans="1:2" x14ac:dyDescent="0.25">
      <c r="A20" s="6" t="s">
        <v>188</v>
      </c>
      <c r="B20" s="11">
        <v>-243</v>
      </c>
    </row>
    <row r="21" spans="1:2" x14ac:dyDescent="0.25">
      <c r="A21" s="5" t="s">
        <v>193</v>
      </c>
      <c r="B21" s="9">
        <v>-100</v>
      </c>
    </row>
    <row r="22" spans="1:2" x14ac:dyDescent="0.25">
      <c r="A22" s="6" t="s">
        <v>199</v>
      </c>
      <c r="B22" s="9">
        <v>-106</v>
      </c>
    </row>
    <row r="23" spans="1:2" x14ac:dyDescent="0.25">
      <c r="A23" s="5" t="s">
        <v>203</v>
      </c>
      <c r="B23" s="8">
        <v>1362</v>
      </c>
    </row>
    <row r="24" spans="1:2" x14ac:dyDescent="0.25">
      <c r="A24" s="5" t="s">
        <v>206</v>
      </c>
      <c r="B24" s="8">
        <v>600</v>
      </c>
    </row>
    <row r="25" spans="1:2" x14ac:dyDescent="0.25">
      <c r="A25" s="6" t="s">
        <v>214</v>
      </c>
      <c r="B25" s="9">
        <v>-961</v>
      </c>
    </row>
    <row r="26" spans="1:2" x14ac:dyDescent="0.25">
      <c r="A26" s="5" t="s">
        <v>227</v>
      </c>
      <c r="B26" s="9">
        <v>-100</v>
      </c>
    </row>
    <row r="27" spans="1:2" x14ac:dyDescent="0.25">
      <c r="A27" s="5" t="s">
        <v>243</v>
      </c>
      <c r="B27" s="8">
        <v>1000</v>
      </c>
    </row>
    <row r="28" spans="1:2" x14ac:dyDescent="0.25">
      <c r="A28" s="5" t="s">
        <v>262</v>
      </c>
      <c r="B28" s="9">
        <v>-846</v>
      </c>
    </row>
    <row r="29" spans="1:2" x14ac:dyDescent="0.25">
      <c r="A29" s="5" t="s">
        <v>314</v>
      </c>
      <c r="B29" s="9">
        <v>-100</v>
      </c>
    </row>
    <row r="30" spans="1:2" x14ac:dyDescent="0.25">
      <c r="A30" s="5" t="s">
        <v>318</v>
      </c>
      <c r="B30" s="9">
        <v>961</v>
      </c>
    </row>
    <row r="31" spans="1:2" x14ac:dyDescent="0.25">
      <c r="A31" s="5" t="s">
        <v>326</v>
      </c>
      <c r="B31" s="9">
        <v>-100</v>
      </c>
    </row>
    <row r="32" spans="1:2" x14ac:dyDescent="0.25">
      <c r="A32" s="6" t="s">
        <v>314</v>
      </c>
      <c r="B32" s="9">
        <v>-100</v>
      </c>
    </row>
    <row r="33" spans="1:2" x14ac:dyDescent="0.25">
      <c r="A33" s="5" t="s">
        <v>360</v>
      </c>
      <c r="B33" s="9">
        <v>-100</v>
      </c>
    </row>
    <row r="34" spans="1:2" x14ac:dyDescent="0.25">
      <c r="A34" s="5" t="s">
        <v>401</v>
      </c>
      <c r="B34" s="9">
        <v>-1254</v>
      </c>
    </row>
    <row r="35" spans="1:2" x14ac:dyDescent="0.25">
      <c r="B35" s="9"/>
    </row>
    <row r="36" spans="1:2" x14ac:dyDescent="0.25">
      <c r="B36" s="9"/>
    </row>
    <row r="37" spans="1:2" x14ac:dyDescent="0.25">
      <c r="B37" s="9"/>
    </row>
    <row r="38" spans="1:2" x14ac:dyDescent="0.25">
      <c r="B38" s="9"/>
    </row>
    <row r="39" spans="1:2" x14ac:dyDescent="0.25">
      <c r="B39" s="9"/>
    </row>
    <row r="40" spans="1:2" x14ac:dyDescent="0.25">
      <c r="B40" s="9"/>
    </row>
    <row r="41" spans="1:2" x14ac:dyDescent="0.25">
      <c r="B41" s="9"/>
    </row>
    <row r="42" spans="1:2" x14ac:dyDescent="0.25">
      <c r="B42" s="9"/>
    </row>
    <row r="43" spans="1:2" x14ac:dyDescent="0.25">
      <c r="B43" s="9"/>
    </row>
    <row r="44" spans="1:2" x14ac:dyDescent="0.25">
      <c r="B44" s="9"/>
    </row>
    <row r="45" spans="1:2" x14ac:dyDescent="0.25">
      <c r="B45" s="9"/>
    </row>
    <row r="46" spans="1:2" x14ac:dyDescent="0.25">
      <c r="B46" s="9"/>
    </row>
    <row r="47" spans="1:2" x14ac:dyDescent="0.25">
      <c r="B47" s="9"/>
    </row>
    <row r="48" spans="1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B72"/>
  <sheetViews>
    <sheetView workbookViewId="0">
      <selection activeCell="A14" sqref="A14:B14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0</v>
      </c>
    </row>
    <row r="3" spans="1:2" ht="3.75" customHeight="1" x14ac:dyDescent="0.25">
      <c r="A3" s="1"/>
      <c r="B3" s="2"/>
    </row>
    <row r="4" spans="1:2" x14ac:dyDescent="0.25">
      <c r="A4" s="5" t="s">
        <v>230</v>
      </c>
      <c r="B4" s="8">
        <v>1500</v>
      </c>
    </row>
    <row r="5" spans="1:2" x14ac:dyDescent="0.25">
      <c r="A5" s="5" t="s">
        <v>227</v>
      </c>
      <c r="B5" s="9">
        <v>-100</v>
      </c>
    </row>
    <row r="6" spans="1:2" x14ac:dyDescent="0.25">
      <c r="A6" s="5" t="s">
        <v>262</v>
      </c>
      <c r="B6" s="9">
        <v>-846</v>
      </c>
    </row>
    <row r="7" spans="1:2" x14ac:dyDescent="0.25">
      <c r="A7" s="5" t="s">
        <v>269</v>
      </c>
      <c r="B7" s="9">
        <v>-270</v>
      </c>
    </row>
    <row r="8" spans="1:2" x14ac:dyDescent="0.25">
      <c r="A8" t="s">
        <v>289</v>
      </c>
      <c r="B8" s="9">
        <v>1258</v>
      </c>
    </row>
    <row r="9" spans="1:2" x14ac:dyDescent="0.25">
      <c r="A9" s="5" t="s">
        <v>311</v>
      </c>
      <c r="B9" s="9">
        <v>185</v>
      </c>
    </row>
    <row r="10" spans="1:2" x14ac:dyDescent="0.25">
      <c r="A10" s="5" t="s">
        <v>314</v>
      </c>
      <c r="B10" s="9">
        <v>-100</v>
      </c>
    </row>
    <row r="11" spans="1:2" x14ac:dyDescent="0.25">
      <c r="A11" s="5" t="s">
        <v>326</v>
      </c>
      <c r="B11" s="9">
        <v>-100</v>
      </c>
    </row>
    <row r="12" spans="1:2" x14ac:dyDescent="0.25">
      <c r="A12" s="5" t="s">
        <v>360</v>
      </c>
      <c r="B12" s="9">
        <v>-100</v>
      </c>
    </row>
    <row r="13" spans="1:2" x14ac:dyDescent="0.25">
      <c r="A13" s="5" t="s">
        <v>399</v>
      </c>
      <c r="B13" s="9">
        <v>-750</v>
      </c>
    </row>
    <row r="14" spans="1:2" x14ac:dyDescent="0.25">
      <c r="A14" s="5" t="s">
        <v>401</v>
      </c>
      <c r="B14" s="9">
        <v>-677</v>
      </c>
    </row>
    <row r="15" spans="1:2" x14ac:dyDescent="0.25">
      <c r="B15" s="9"/>
    </row>
    <row r="16" spans="1:2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9"/>
    </row>
    <row r="24" spans="2:2" x14ac:dyDescent="0.25">
      <c r="B24" s="9"/>
    </row>
    <row r="25" spans="2:2" x14ac:dyDescent="0.25">
      <c r="B25" s="9"/>
    </row>
    <row r="26" spans="2:2" x14ac:dyDescent="0.25">
      <c r="B26" s="9"/>
    </row>
    <row r="27" spans="2:2" x14ac:dyDescent="0.25">
      <c r="B27" s="9"/>
    </row>
    <row r="28" spans="2:2" x14ac:dyDescent="0.25">
      <c r="B28" s="9"/>
    </row>
    <row r="29" spans="2:2" x14ac:dyDescent="0.25">
      <c r="B29" s="9"/>
    </row>
    <row r="30" spans="2:2" x14ac:dyDescent="0.25">
      <c r="B30" s="9"/>
    </row>
    <row r="31" spans="2:2" x14ac:dyDescent="0.25">
      <c r="B31" s="9"/>
    </row>
    <row r="32" spans="2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B72"/>
  <sheetViews>
    <sheetView workbookViewId="0">
      <selection activeCell="A13" sqref="A13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0</v>
      </c>
    </row>
    <row r="3" spans="1:2" ht="3.75" customHeight="1" x14ac:dyDescent="0.25">
      <c r="A3" s="1"/>
      <c r="B3" s="2"/>
    </row>
    <row r="4" spans="1:2" x14ac:dyDescent="0.25">
      <c r="A4" s="5" t="s">
        <v>230</v>
      </c>
      <c r="B4" s="8">
        <v>1500</v>
      </c>
    </row>
    <row r="5" spans="1:2" x14ac:dyDescent="0.25">
      <c r="A5" s="5" t="s">
        <v>227</v>
      </c>
      <c r="B5" s="9">
        <v>-100</v>
      </c>
    </row>
    <row r="6" spans="1:2" x14ac:dyDescent="0.25">
      <c r="A6" s="5" t="s">
        <v>262</v>
      </c>
      <c r="B6" s="9">
        <v>-846</v>
      </c>
    </row>
    <row r="7" spans="1:2" x14ac:dyDescent="0.25">
      <c r="A7" s="5" t="s">
        <v>269</v>
      </c>
      <c r="B7" s="9">
        <v>-270</v>
      </c>
    </row>
    <row r="8" spans="1:2" x14ac:dyDescent="0.25">
      <c r="A8" s="5" t="s">
        <v>311</v>
      </c>
      <c r="B8" s="9">
        <v>1258</v>
      </c>
    </row>
    <row r="9" spans="1:2" x14ac:dyDescent="0.25">
      <c r="A9" s="5" t="s">
        <v>314</v>
      </c>
      <c r="B9" s="9">
        <v>-100</v>
      </c>
    </row>
    <row r="10" spans="1:2" x14ac:dyDescent="0.25">
      <c r="A10" s="5" t="s">
        <v>326</v>
      </c>
      <c r="B10" s="9">
        <v>-100</v>
      </c>
    </row>
    <row r="11" spans="1:2" x14ac:dyDescent="0.25">
      <c r="A11" s="5" t="s">
        <v>357</v>
      </c>
      <c r="B11" s="9">
        <v>703</v>
      </c>
    </row>
    <row r="12" spans="1:2" x14ac:dyDescent="0.25">
      <c r="A12" s="5" t="s">
        <v>360</v>
      </c>
      <c r="B12" s="9">
        <v>-100</v>
      </c>
    </row>
    <row r="13" spans="1:2" x14ac:dyDescent="0.25">
      <c r="A13" s="5" t="s">
        <v>399</v>
      </c>
      <c r="B13" s="9">
        <v>-945</v>
      </c>
    </row>
    <row r="14" spans="1:2" x14ac:dyDescent="0.25">
      <c r="A14" s="5" t="s">
        <v>401</v>
      </c>
      <c r="B14" s="9">
        <v>-1000</v>
      </c>
    </row>
    <row r="15" spans="1:2" x14ac:dyDescent="0.25">
      <c r="B15" s="9"/>
    </row>
    <row r="16" spans="1:2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9"/>
    </row>
    <row r="24" spans="2:2" x14ac:dyDescent="0.25">
      <c r="B24" s="9"/>
    </row>
    <row r="25" spans="2:2" x14ac:dyDescent="0.25">
      <c r="B25" s="9"/>
    </row>
    <row r="26" spans="2:2" x14ac:dyDescent="0.25">
      <c r="B26" s="9"/>
    </row>
    <row r="27" spans="2:2" x14ac:dyDescent="0.25">
      <c r="B27" s="9"/>
    </row>
    <row r="28" spans="2:2" x14ac:dyDescent="0.25">
      <c r="B28" s="9"/>
    </row>
    <row r="29" spans="2:2" x14ac:dyDescent="0.25">
      <c r="B29" s="9"/>
    </row>
    <row r="30" spans="2:2" x14ac:dyDescent="0.25">
      <c r="B30" s="9"/>
    </row>
    <row r="31" spans="2:2" x14ac:dyDescent="0.25">
      <c r="B31" s="9"/>
    </row>
    <row r="32" spans="2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B72"/>
  <sheetViews>
    <sheetView workbookViewId="0">
      <selection activeCell="A11" sqref="A1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0</v>
      </c>
    </row>
    <row r="3" spans="1:2" ht="3.75" customHeight="1" x14ac:dyDescent="0.25">
      <c r="A3" s="1"/>
      <c r="B3" s="2"/>
    </row>
    <row r="4" spans="1:2" x14ac:dyDescent="0.25">
      <c r="A4" s="5" t="s">
        <v>230</v>
      </c>
      <c r="B4" s="8">
        <v>1500</v>
      </c>
    </row>
    <row r="5" spans="1:2" x14ac:dyDescent="0.25">
      <c r="A5" s="5" t="s">
        <v>227</v>
      </c>
      <c r="B5" s="9">
        <v>-100</v>
      </c>
    </row>
    <row r="6" spans="1:2" x14ac:dyDescent="0.25">
      <c r="A6" s="5" t="s">
        <v>262</v>
      </c>
      <c r="B6" s="9">
        <v>-846</v>
      </c>
    </row>
    <row r="7" spans="1:2" x14ac:dyDescent="0.25">
      <c r="A7" s="5" t="s">
        <v>269</v>
      </c>
      <c r="B7" s="9">
        <v>-270</v>
      </c>
    </row>
    <row r="8" spans="1:2" x14ac:dyDescent="0.25">
      <c r="A8" t="s">
        <v>289</v>
      </c>
      <c r="B8" s="9">
        <v>1924</v>
      </c>
    </row>
    <row r="9" spans="1:2" x14ac:dyDescent="0.25">
      <c r="A9" s="5" t="s">
        <v>314</v>
      </c>
      <c r="B9" s="9">
        <v>-100</v>
      </c>
    </row>
    <row r="10" spans="1:2" x14ac:dyDescent="0.25">
      <c r="A10" s="5" t="s">
        <v>326</v>
      </c>
      <c r="B10" s="9">
        <v>-100</v>
      </c>
    </row>
    <row r="11" spans="1:2" x14ac:dyDescent="0.25">
      <c r="A11" s="5" t="s">
        <v>393</v>
      </c>
      <c r="B11" s="9">
        <v>-2008</v>
      </c>
    </row>
    <row r="12" spans="1:2" x14ac:dyDescent="0.25">
      <c r="B12" s="9"/>
    </row>
    <row r="13" spans="1:2" x14ac:dyDescent="0.25">
      <c r="B13" s="9"/>
    </row>
    <row r="14" spans="1:2" x14ac:dyDescent="0.25">
      <c r="B14" s="9"/>
    </row>
    <row r="15" spans="1:2" x14ac:dyDescent="0.25">
      <c r="B15" s="9"/>
    </row>
    <row r="16" spans="1:2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9"/>
    </row>
    <row r="24" spans="2:2" x14ac:dyDescent="0.25">
      <c r="B24" s="9"/>
    </row>
    <row r="25" spans="2:2" x14ac:dyDescent="0.25">
      <c r="B25" s="9"/>
    </row>
    <row r="26" spans="2:2" x14ac:dyDescent="0.25">
      <c r="B26" s="9"/>
    </row>
    <row r="27" spans="2:2" x14ac:dyDescent="0.25">
      <c r="B27" s="9"/>
    </row>
    <row r="28" spans="2:2" x14ac:dyDescent="0.25">
      <c r="B28" s="9"/>
    </row>
    <row r="29" spans="2:2" x14ac:dyDescent="0.25">
      <c r="B29" s="9"/>
    </row>
    <row r="30" spans="2:2" x14ac:dyDescent="0.25">
      <c r="B30" s="9"/>
    </row>
    <row r="31" spans="2:2" x14ac:dyDescent="0.25">
      <c r="B31" s="9"/>
    </row>
    <row r="32" spans="2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autoPageBreaks="0"/>
  </sheetPr>
  <dimension ref="A1:B100"/>
  <sheetViews>
    <sheetView workbookViewId="0">
      <selection activeCell="A31" sqref="A3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50</v>
      </c>
      <c r="B4" s="8">
        <v>-200</v>
      </c>
    </row>
    <row r="5" spans="1:2" x14ac:dyDescent="0.25">
      <c r="A5" s="5" t="s">
        <v>61</v>
      </c>
      <c r="B5" s="8">
        <v>-100</v>
      </c>
    </row>
    <row r="6" spans="1:2" x14ac:dyDescent="0.25">
      <c r="A6" s="5" t="s">
        <v>65</v>
      </c>
      <c r="B6" s="8">
        <v>-735</v>
      </c>
    </row>
    <row r="7" spans="1:2" x14ac:dyDescent="0.25">
      <c r="A7" s="5" t="s">
        <v>66</v>
      </c>
      <c r="B7" s="8">
        <v>270</v>
      </c>
    </row>
    <row r="8" spans="1:2" x14ac:dyDescent="0.25">
      <c r="A8" s="5" t="s">
        <v>86</v>
      </c>
      <c r="B8" s="8">
        <v>765</v>
      </c>
    </row>
    <row r="9" spans="1:2" x14ac:dyDescent="0.25">
      <c r="A9" s="5" t="s">
        <v>88</v>
      </c>
      <c r="B9" s="8">
        <v>-1050</v>
      </c>
    </row>
    <row r="10" spans="1:2" x14ac:dyDescent="0.25">
      <c r="A10" s="5" t="s">
        <v>43</v>
      </c>
      <c r="B10" s="8">
        <v>-165</v>
      </c>
    </row>
    <row r="11" spans="1:2" x14ac:dyDescent="0.25">
      <c r="A11" s="6" t="s">
        <v>93</v>
      </c>
      <c r="B11" s="11">
        <v>-183</v>
      </c>
    </row>
    <row r="12" spans="1:2" x14ac:dyDescent="0.25">
      <c r="A12" s="14" t="s">
        <v>113</v>
      </c>
      <c r="B12" s="8">
        <v>2000</v>
      </c>
    </row>
    <row r="13" spans="1:2" x14ac:dyDescent="0.25">
      <c r="A13" s="6" t="s">
        <v>114</v>
      </c>
      <c r="B13" s="8">
        <v>-360</v>
      </c>
    </row>
    <row r="14" spans="1:2" x14ac:dyDescent="0.25">
      <c r="A14" s="5" t="s">
        <v>148</v>
      </c>
      <c r="B14" s="11">
        <v>-100</v>
      </c>
    </row>
    <row r="15" spans="1:2" x14ac:dyDescent="0.25">
      <c r="A15" s="6" t="s">
        <v>170</v>
      </c>
      <c r="B15" s="11">
        <v>-800</v>
      </c>
    </row>
    <row r="16" spans="1:2" x14ac:dyDescent="0.25">
      <c r="A16" s="5" t="s">
        <v>177</v>
      </c>
      <c r="B16" s="8">
        <v>800</v>
      </c>
    </row>
    <row r="17" spans="1:2" x14ac:dyDescent="0.25">
      <c r="A17" s="5" t="s">
        <v>180</v>
      </c>
      <c r="B17" s="9">
        <v>-80</v>
      </c>
    </row>
    <row r="18" spans="1:2" x14ac:dyDescent="0.25">
      <c r="A18" s="6" t="s">
        <v>188</v>
      </c>
      <c r="B18" s="11">
        <v>-243</v>
      </c>
    </row>
    <row r="19" spans="1:2" x14ac:dyDescent="0.25">
      <c r="A19" s="5" t="s">
        <v>193</v>
      </c>
      <c r="B19" s="9">
        <v>-100</v>
      </c>
    </row>
    <row r="20" spans="1:2" x14ac:dyDescent="0.25">
      <c r="A20" s="6" t="s">
        <v>199</v>
      </c>
      <c r="B20" s="9">
        <v>-106</v>
      </c>
    </row>
    <row r="21" spans="1:2" x14ac:dyDescent="0.25">
      <c r="A21" s="5" t="s">
        <v>204</v>
      </c>
      <c r="B21" s="8">
        <v>400</v>
      </c>
    </row>
    <row r="22" spans="1:2" x14ac:dyDescent="0.25">
      <c r="A22" s="5" t="s">
        <v>208</v>
      </c>
      <c r="B22" s="11">
        <v>1100</v>
      </c>
    </row>
    <row r="23" spans="1:2" x14ac:dyDescent="0.25">
      <c r="A23" s="6" t="s">
        <v>214</v>
      </c>
      <c r="B23" s="9">
        <v>-961</v>
      </c>
    </row>
    <row r="24" spans="1:2" x14ac:dyDescent="0.25">
      <c r="A24" s="5" t="s">
        <v>227</v>
      </c>
      <c r="B24" s="9">
        <v>-100</v>
      </c>
    </row>
    <row r="25" spans="1:2" x14ac:dyDescent="0.25">
      <c r="A25" s="5" t="s">
        <v>262</v>
      </c>
      <c r="B25" s="9">
        <v>-846</v>
      </c>
    </row>
    <row r="26" spans="1:2" x14ac:dyDescent="0.25">
      <c r="A26" s="5" t="s">
        <v>263</v>
      </c>
      <c r="B26" s="11">
        <v>1300</v>
      </c>
    </row>
    <row r="27" spans="1:2" x14ac:dyDescent="0.25">
      <c r="A27" s="5" t="s">
        <v>269</v>
      </c>
      <c r="B27" s="9">
        <v>-270</v>
      </c>
    </row>
    <row r="28" spans="1:2" x14ac:dyDescent="0.25">
      <c r="A28" s="5" t="s">
        <v>314</v>
      </c>
      <c r="B28" s="9">
        <v>-100</v>
      </c>
    </row>
    <row r="29" spans="1:2" x14ac:dyDescent="0.25">
      <c r="A29" s="5" t="s">
        <v>318</v>
      </c>
      <c r="B29" s="9">
        <v>961</v>
      </c>
    </row>
    <row r="30" spans="1:2" x14ac:dyDescent="0.25">
      <c r="A30" s="5" t="s">
        <v>326</v>
      </c>
      <c r="B30" s="9">
        <v>-100</v>
      </c>
    </row>
    <row r="31" spans="1:2" x14ac:dyDescent="0.25">
      <c r="A31" s="5" t="s">
        <v>400</v>
      </c>
      <c r="B31" s="11">
        <v>-997</v>
      </c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  <pageSetUpPr autoPageBreaks="0"/>
  </sheetPr>
  <dimension ref="A1:B100"/>
  <sheetViews>
    <sheetView workbookViewId="0">
      <selection activeCell="A24" sqref="A24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31</v>
      </c>
      <c r="B4" s="8">
        <v>2000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17</v>
      </c>
      <c r="B6" s="8">
        <v>-1550</v>
      </c>
    </row>
    <row r="7" spans="1:2" x14ac:dyDescent="0.25">
      <c r="A7" s="5" t="s">
        <v>41</v>
      </c>
      <c r="B7" s="8">
        <v>-50</v>
      </c>
    </row>
    <row r="8" spans="1:2" x14ac:dyDescent="0.25">
      <c r="A8" s="5" t="s">
        <v>50</v>
      </c>
      <c r="B8" s="8">
        <v>-200</v>
      </c>
    </row>
    <row r="9" spans="1:2" x14ac:dyDescent="0.25">
      <c r="A9" s="5" t="s">
        <v>57</v>
      </c>
      <c r="B9" s="8">
        <v>1000</v>
      </c>
    </row>
    <row r="10" spans="1:2" x14ac:dyDescent="0.25">
      <c r="A10" s="5" t="s">
        <v>60</v>
      </c>
      <c r="B10" s="8">
        <v>-900</v>
      </c>
    </row>
    <row r="11" spans="1:2" x14ac:dyDescent="0.25">
      <c r="A11" s="5" t="s">
        <v>61</v>
      </c>
      <c r="B11" s="8">
        <v>-100</v>
      </c>
    </row>
    <row r="12" spans="1:2" x14ac:dyDescent="0.25">
      <c r="A12" s="5" t="s">
        <v>65</v>
      </c>
      <c r="B12" s="8">
        <v>-600</v>
      </c>
    </row>
    <row r="13" spans="1:2" x14ac:dyDescent="0.25">
      <c r="A13" s="5" t="s">
        <v>66</v>
      </c>
      <c r="B13" s="8">
        <v>225</v>
      </c>
    </row>
    <row r="14" spans="1:2" x14ac:dyDescent="0.25">
      <c r="A14" s="5" t="s">
        <v>73</v>
      </c>
      <c r="B14" s="8">
        <v>600</v>
      </c>
    </row>
    <row r="15" spans="1:2" x14ac:dyDescent="0.25">
      <c r="A15" s="6" t="s">
        <v>93</v>
      </c>
      <c r="B15" s="11">
        <v>-183</v>
      </c>
    </row>
    <row r="16" spans="1:2" x14ac:dyDescent="0.25">
      <c r="A16" s="6" t="s">
        <v>114</v>
      </c>
      <c r="B16" s="8">
        <v>-360</v>
      </c>
    </row>
    <row r="17" spans="1:2" x14ac:dyDescent="0.25">
      <c r="A17" s="5" t="s">
        <v>148</v>
      </c>
      <c r="B17" s="11">
        <v>-100</v>
      </c>
    </row>
    <row r="18" spans="1:2" x14ac:dyDescent="0.25">
      <c r="A18" s="5" t="s">
        <v>137</v>
      </c>
      <c r="B18" s="8">
        <v>1200</v>
      </c>
    </row>
    <row r="19" spans="1:2" x14ac:dyDescent="0.25">
      <c r="A19" s="6" t="s">
        <v>170</v>
      </c>
      <c r="B19" s="11">
        <v>-800</v>
      </c>
    </row>
    <row r="20" spans="1:2" x14ac:dyDescent="0.25">
      <c r="A20" s="6" t="s">
        <v>188</v>
      </c>
      <c r="B20" s="11">
        <v>-243</v>
      </c>
    </row>
    <row r="21" spans="1:2" x14ac:dyDescent="0.25">
      <c r="A21" s="5" t="s">
        <v>193</v>
      </c>
      <c r="B21" s="9">
        <v>-100</v>
      </c>
    </row>
    <row r="22" spans="1:2" x14ac:dyDescent="0.25">
      <c r="A22" s="6" t="s">
        <v>199</v>
      </c>
      <c r="B22" s="9">
        <v>-106</v>
      </c>
    </row>
    <row r="23" spans="1:2" x14ac:dyDescent="0.25">
      <c r="A23" s="5" t="s">
        <v>203</v>
      </c>
      <c r="B23" s="8">
        <v>400</v>
      </c>
    </row>
    <row r="24" spans="1:2" x14ac:dyDescent="0.25">
      <c r="A24" s="5" t="s">
        <v>394</v>
      </c>
      <c r="B24" s="9">
        <v>-33</v>
      </c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autoPageBreaks="0"/>
  </sheetPr>
  <dimension ref="A1:B100"/>
  <sheetViews>
    <sheetView workbookViewId="0">
      <selection activeCell="A24" sqref="A24:B26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20</v>
      </c>
      <c r="B4" s="8">
        <v>250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24</v>
      </c>
      <c r="B6" s="8">
        <v>-250</v>
      </c>
    </row>
    <row r="7" spans="1:2" x14ac:dyDescent="0.25">
      <c r="A7" s="5" t="s">
        <v>34</v>
      </c>
      <c r="B7" s="8">
        <v>1300</v>
      </c>
    </row>
    <row r="8" spans="1:2" x14ac:dyDescent="0.25">
      <c r="A8" s="5" t="s">
        <v>17</v>
      </c>
      <c r="B8" s="8">
        <v>-850</v>
      </c>
    </row>
    <row r="9" spans="1:2" x14ac:dyDescent="0.25">
      <c r="A9" s="5" t="s">
        <v>41</v>
      </c>
      <c r="B9" s="8">
        <v>-50</v>
      </c>
    </row>
    <row r="10" spans="1:2" x14ac:dyDescent="0.25">
      <c r="A10" s="5" t="s">
        <v>50</v>
      </c>
      <c r="B10" s="8">
        <v>-200</v>
      </c>
    </row>
    <row r="11" spans="1:2" x14ac:dyDescent="0.25">
      <c r="A11" s="5" t="s">
        <v>61</v>
      </c>
      <c r="B11" s="8">
        <v>-100</v>
      </c>
    </row>
    <row r="12" spans="1:2" x14ac:dyDescent="0.25">
      <c r="A12" s="5" t="s">
        <v>81</v>
      </c>
      <c r="B12" s="8">
        <v>1500</v>
      </c>
    </row>
    <row r="13" spans="1:2" x14ac:dyDescent="0.25">
      <c r="A13" s="5" t="s">
        <v>88</v>
      </c>
      <c r="B13" s="8">
        <v>-1050</v>
      </c>
    </row>
    <row r="14" spans="1:2" x14ac:dyDescent="0.25">
      <c r="A14" s="6" t="s">
        <v>114</v>
      </c>
      <c r="B14" s="8">
        <v>-360</v>
      </c>
    </row>
    <row r="15" spans="1:2" x14ac:dyDescent="0.25">
      <c r="A15" s="6" t="s">
        <v>116</v>
      </c>
      <c r="B15" s="8">
        <v>1000</v>
      </c>
    </row>
    <row r="16" spans="1:2" x14ac:dyDescent="0.25">
      <c r="A16" s="5" t="s">
        <v>148</v>
      </c>
      <c r="B16" s="11">
        <v>-100</v>
      </c>
    </row>
    <row r="17" spans="1:2" x14ac:dyDescent="0.25">
      <c r="A17" s="5" t="s">
        <v>160</v>
      </c>
      <c r="B17" s="8">
        <v>1200</v>
      </c>
    </row>
    <row r="18" spans="1:2" x14ac:dyDescent="0.25">
      <c r="A18" s="6" t="s">
        <v>170</v>
      </c>
      <c r="B18" s="11">
        <v>-800</v>
      </c>
    </row>
    <row r="19" spans="1:2" x14ac:dyDescent="0.25">
      <c r="A19" s="6" t="s">
        <v>182</v>
      </c>
      <c r="B19" s="8">
        <v>373</v>
      </c>
    </row>
    <row r="20" spans="1:2" x14ac:dyDescent="0.25">
      <c r="A20" s="6" t="s">
        <v>188</v>
      </c>
      <c r="B20" s="11">
        <v>-243</v>
      </c>
    </row>
    <row r="21" spans="1:2" x14ac:dyDescent="0.25">
      <c r="A21" s="5" t="s">
        <v>193</v>
      </c>
      <c r="B21" s="9">
        <v>-100</v>
      </c>
    </row>
    <row r="22" spans="1:2" x14ac:dyDescent="0.25">
      <c r="A22" s="6" t="s">
        <v>199</v>
      </c>
      <c r="B22" s="9">
        <v>-106</v>
      </c>
    </row>
    <row r="23" spans="1:2" x14ac:dyDescent="0.25">
      <c r="A23" s="5" t="s">
        <v>227</v>
      </c>
      <c r="B23" s="9">
        <v>-100</v>
      </c>
    </row>
    <row r="24" spans="1:2" x14ac:dyDescent="0.25">
      <c r="A24" s="6" t="s">
        <v>314</v>
      </c>
      <c r="B24" s="9">
        <v>-100</v>
      </c>
    </row>
    <row r="25" spans="1:2" x14ac:dyDescent="0.25">
      <c r="A25" s="5" t="s">
        <v>360</v>
      </c>
      <c r="B25" s="9">
        <v>-100</v>
      </c>
    </row>
    <row r="26" spans="1:2" x14ac:dyDescent="0.25">
      <c r="A26" s="5" t="s">
        <v>352</v>
      </c>
      <c r="B26" s="9">
        <v>-1014</v>
      </c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45B6-DB6B-4AFD-B919-60CE0DFC1FEE}">
  <sheetPr>
    <tabColor rgb="FF00B050"/>
  </sheetPr>
  <dimension ref="A1:D59"/>
  <sheetViews>
    <sheetView zoomScaleNormal="100" workbookViewId="0">
      <selection activeCell="B5" sqref="B5"/>
    </sheetView>
  </sheetViews>
  <sheetFormatPr defaultColWidth="8.85546875" defaultRowHeight="15" x14ac:dyDescent="0.25"/>
  <cols>
    <col min="1" max="1" width="34.28515625" bestFit="1" customWidth="1"/>
    <col min="2" max="2" width="16.42578125" customWidth="1"/>
    <col min="4" max="4" width="10.7109375" bestFit="1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SUM(B4:B59)</f>
        <v>45</v>
      </c>
    </row>
    <row r="3" spans="1:2" ht="3.75" customHeight="1" x14ac:dyDescent="0.25">
      <c r="A3" s="1"/>
      <c r="B3" s="2"/>
    </row>
    <row r="4" spans="1:2" x14ac:dyDescent="0.25">
      <c r="A4" s="5" t="s">
        <v>783</v>
      </c>
      <c r="B4" s="9">
        <v>1500</v>
      </c>
    </row>
    <row r="5" spans="1:2" x14ac:dyDescent="0.25">
      <c r="A5" s="5" t="s">
        <v>792</v>
      </c>
      <c r="B5" s="9">
        <f>Gemensamt!$D$969</f>
        <v>-1455</v>
      </c>
    </row>
    <row r="6" spans="1:2" x14ac:dyDescent="0.25">
      <c r="A6" s="5"/>
      <c r="B6" s="9"/>
    </row>
    <row r="7" spans="1:2" x14ac:dyDescent="0.25">
      <c r="A7" s="5"/>
      <c r="B7" s="9"/>
    </row>
    <row r="8" spans="1:2" x14ac:dyDescent="0.25">
      <c r="A8" s="5"/>
      <c r="B8" s="9"/>
    </row>
    <row r="9" spans="1:2" x14ac:dyDescent="0.25">
      <c r="A9" s="5"/>
      <c r="B9" s="9"/>
    </row>
    <row r="10" spans="1:2" x14ac:dyDescent="0.25">
      <c r="A10" s="5"/>
      <c r="B10" s="9"/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4" x14ac:dyDescent="0.25">
      <c r="A17" s="5"/>
      <c r="B17" s="9"/>
    </row>
    <row r="18" spans="1:4" x14ac:dyDescent="0.25">
      <c r="A18" s="5"/>
      <c r="B18" s="9"/>
    </row>
    <row r="19" spans="1:4" x14ac:dyDescent="0.25">
      <c r="A19" s="5"/>
      <c r="B19" s="9"/>
    </row>
    <row r="20" spans="1:4" x14ac:dyDescent="0.25">
      <c r="A20" s="5"/>
      <c r="B20" s="9"/>
      <c r="D20" s="43"/>
    </row>
    <row r="21" spans="1:4" x14ac:dyDescent="0.25">
      <c r="A21" s="5"/>
      <c r="B21" s="9"/>
    </row>
    <row r="22" spans="1:4" x14ac:dyDescent="0.25">
      <c r="A22" s="5"/>
      <c r="B22" s="9"/>
    </row>
    <row r="23" spans="1:4" x14ac:dyDescent="0.25">
      <c r="B23" s="9"/>
    </row>
    <row r="24" spans="1:4" x14ac:dyDescent="0.25">
      <c r="B24" s="9"/>
    </row>
    <row r="25" spans="1:4" x14ac:dyDescent="0.25">
      <c r="B25" s="9"/>
    </row>
    <row r="26" spans="1:4" x14ac:dyDescent="0.25">
      <c r="B26" s="9"/>
    </row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/>
    </row>
    <row r="31" spans="1:4" x14ac:dyDescent="0.25">
      <c r="B31" s="9"/>
    </row>
    <row r="32" spans="1:4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autoPageBreaks="0"/>
  </sheetPr>
  <dimension ref="A1:B100"/>
  <sheetViews>
    <sheetView workbookViewId="0">
      <selection activeCell="A28" sqref="A28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37</v>
      </c>
      <c r="B4" s="8">
        <v>1250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17</v>
      </c>
      <c r="B6" s="8">
        <v>-850</v>
      </c>
    </row>
    <row r="7" spans="1:2" x14ac:dyDescent="0.25">
      <c r="A7" s="5" t="s">
        <v>41</v>
      </c>
      <c r="B7" s="8">
        <v>-50</v>
      </c>
    </row>
    <row r="8" spans="1:2" x14ac:dyDescent="0.25">
      <c r="A8" s="5" t="s">
        <v>43</v>
      </c>
      <c r="B8" s="8">
        <v>-175</v>
      </c>
    </row>
    <row r="9" spans="1:2" x14ac:dyDescent="0.25">
      <c r="A9" s="5" t="s">
        <v>61</v>
      </c>
      <c r="B9" s="8">
        <v>-100</v>
      </c>
    </row>
    <row r="10" spans="1:2" x14ac:dyDescent="0.25">
      <c r="A10" s="5" t="s">
        <v>65</v>
      </c>
      <c r="B10" s="8">
        <v>-2790</v>
      </c>
    </row>
    <row r="11" spans="1:2" x14ac:dyDescent="0.25">
      <c r="A11" s="5" t="s">
        <v>66</v>
      </c>
      <c r="B11" s="8">
        <v>1035</v>
      </c>
    </row>
    <row r="12" spans="1:2" x14ac:dyDescent="0.25">
      <c r="A12" s="5" t="s">
        <v>79</v>
      </c>
      <c r="B12" s="8">
        <v>2790</v>
      </c>
    </row>
    <row r="13" spans="1:2" x14ac:dyDescent="0.25">
      <c r="A13" s="5" t="s">
        <v>80</v>
      </c>
      <c r="B13" s="8">
        <v>1000</v>
      </c>
    </row>
    <row r="14" spans="1:2" x14ac:dyDescent="0.25">
      <c r="A14" s="5" t="s">
        <v>88</v>
      </c>
      <c r="B14" s="8">
        <v>-1050</v>
      </c>
    </row>
    <row r="15" spans="1:2" x14ac:dyDescent="0.25">
      <c r="A15" s="5" t="s">
        <v>89</v>
      </c>
      <c r="B15" s="8">
        <v>-110</v>
      </c>
    </row>
    <row r="16" spans="1:2" x14ac:dyDescent="0.25">
      <c r="A16" s="6" t="s">
        <v>93</v>
      </c>
      <c r="B16" s="11">
        <v>-183</v>
      </c>
    </row>
    <row r="17" spans="1:2" x14ac:dyDescent="0.25">
      <c r="A17" s="5" t="s">
        <v>148</v>
      </c>
      <c r="B17" s="11">
        <v>-100</v>
      </c>
    </row>
    <row r="18" spans="1:2" x14ac:dyDescent="0.25">
      <c r="A18" s="5" t="s">
        <v>151</v>
      </c>
      <c r="B18" s="8">
        <v>400</v>
      </c>
    </row>
    <row r="19" spans="1:2" x14ac:dyDescent="0.25">
      <c r="A19" s="6" t="s">
        <v>170</v>
      </c>
      <c r="B19" s="11">
        <v>-800</v>
      </c>
    </row>
    <row r="20" spans="1:2" x14ac:dyDescent="0.25">
      <c r="A20" s="5" t="s">
        <v>180</v>
      </c>
      <c r="B20" s="9">
        <v>-80</v>
      </c>
    </row>
    <row r="21" spans="1:2" x14ac:dyDescent="0.25">
      <c r="A21" s="6" t="s">
        <v>182</v>
      </c>
      <c r="B21" s="9">
        <v>370</v>
      </c>
    </row>
    <row r="22" spans="1:2" x14ac:dyDescent="0.25">
      <c r="A22" s="6" t="s">
        <v>188</v>
      </c>
      <c r="B22" s="11">
        <v>-243</v>
      </c>
    </row>
    <row r="23" spans="1:2" x14ac:dyDescent="0.25">
      <c r="A23" s="5" t="s">
        <v>193</v>
      </c>
      <c r="B23" s="9">
        <v>-100</v>
      </c>
    </row>
    <row r="24" spans="1:2" x14ac:dyDescent="0.25">
      <c r="A24" s="6" t="s">
        <v>199</v>
      </c>
      <c r="B24" s="9">
        <v>-106</v>
      </c>
    </row>
    <row r="25" spans="1:2" x14ac:dyDescent="0.25">
      <c r="A25" s="6" t="s">
        <v>214</v>
      </c>
      <c r="B25" s="9">
        <v>-961</v>
      </c>
    </row>
    <row r="26" spans="1:2" x14ac:dyDescent="0.25">
      <c r="A26" s="5" t="s">
        <v>220</v>
      </c>
      <c r="B26" s="8">
        <v>1000</v>
      </c>
    </row>
    <row r="27" spans="1:2" x14ac:dyDescent="0.25">
      <c r="A27" s="5" t="s">
        <v>318</v>
      </c>
      <c r="B27" s="9">
        <v>961</v>
      </c>
    </row>
    <row r="28" spans="1:2" x14ac:dyDescent="0.25">
      <c r="A28" s="5" t="s">
        <v>352</v>
      </c>
      <c r="B28" s="9">
        <v>-1008</v>
      </c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autoPageBreaks="0"/>
  </sheetPr>
  <dimension ref="A1:B100"/>
  <sheetViews>
    <sheetView workbookViewId="0">
      <selection activeCell="A19" sqref="A19:B19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31</v>
      </c>
      <c r="B4" s="8">
        <v>2000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17</v>
      </c>
      <c r="B6" s="8">
        <v>-1550</v>
      </c>
    </row>
    <row r="7" spans="1:2" x14ac:dyDescent="0.25">
      <c r="A7" s="5" t="s">
        <v>41</v>
      </c>
      <c r="B7" s="8">
        <v>-50</v>
      </c>
    </row>
    <row r="8" spans="1:2" x14ac:dyDescent="0.25">
      <c r="A8" s="5" t="s">
        <v>50</v>
      </c>
      <c r="B8" s="8">
        <v>-200</v>
      </c>
    </row>
    <row r="9" spans="1:2" x14ac:dyDescent="0.25">
      <c r="A9" s="5" t="s">
        <v>54</v>
      </c>
      <c r="B9" s="8">
        <v>1500</v>
      </c>
    </row>
    <row r="10" spans="1:2" x14ac:dyDescent="0.25">
      <c r="A10" s="5" t="s">
        <v>60</v>
      </c>
      <c r="B10" s="8">
        <v>-900</v>
      </c>
    </row>
    <row r="11" spans="1:2" x14ac:dyDescent="0.25">
      <c r="A11" s="5" t="s">
        <v>61</v>
      </c>
      <c r="B11" s="8">
        <v>-100</v>
      </c>
    </row>
    <row r="12" spans="1:2" x14ac:dyDescent="0.25">
      <c r="A12" s="5" t="s">
        <v>65</v>
      </c>
      <c r="B12" s="8">
        <v>-4510</v>
      </c>
    </row>
    <row r="13" spans="1:2" x14ac:dyDescent="0.25">
      <c r="A13" s="5" t="s">
        <v>66</v>
      </c>
      <c r="B13" s="8">
        <v>1665</v>
      </c>
    </row>
    <row r="14" spans="1:2" x14ac:dyDescent="0.25">
      <c r="A14" s="5" t="s">
        <v>71</v>
      </c>
      <c r="B14" s="8">
        <v>4510</v>
      </c>
    </row>
    <row r="15" spans="1:2" x14ac:dyDescent="0.25">
      <c r="A15" s="5" t="s">
        <v>76</v>
      </c>
      <c r="B15" s="8">
        <v>515</v>
      </c>
    </row>
    <row r="16" spans="1:2" x14ac:dyDescent="0.25">
      <c r="A16" s="5" t="s">
        <v>88</v>
      </c>
      <c r="B16" s="8">
        <v>-1050</v>
      </c>
    </row>
    <row r="17" spans="1:2" x14ac:dyDescent="0.25">
      <c r="A17" s="6" t="s">
        <v>93</v>
      </c>
      <c r="B17" s="11">
        <v>-183</v>
      </c>
    </row>
    <row r="18" spans="1:2" x14ac:dyDescent="0.25">
      <c r="A18" s="5" t="s">
        <v>148</v>
      </c>
      <c r="B18" s="11">
        <v>-100</v>
      </c>
    </row>
    <row r="19" spans="1:2" x14ac:dyDescent="0.25">
      <c r="A19" s="5" t="s">
        <v>178</v>
      </c>
      <c r="B19" s="8">
        <v>-1447</v>
      </c>
    </row>
    <row r="20" spans="1:2" x14ac:dyDescent="0.25">
      <c r="B20" s="9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  <pageSetUpPr autoPageBreaks="0"/>
  </sheetPr>
  <dimension ref="A1:B100"/>
  <sheetViews>
    <sheetView workbookViewId="0">
      <selection activeCell="A8" sqref="A8"/>
    </sheetView>
  </sheetViews>
  <sheetFormatPr defaultColWidth="8.85546875" defaultRowHeight="15" x14ac:dyDescent="0.25"/>
  <cols>
    <col min="1" max="1" width="29.7109375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11</v>
      </c>
      <c r="B4" s="8">
        <v>400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16</v>
      </c>
      <c r="B6" s="8">
        <v>800</v>
      </c>
    </row>
    <row r="7" spans="1:2" x14ac:dyDescent="0.25">
      <c r="A7" s="5" t="s">
        <v>17</v>
      </c>
      <c r="B7" s="8">
        <v>-800</v>
      </c>
    </row>
    <row r="8" spans="1:2" x14ac:dyDescent="0.25">
      <c r="A8" s="5" t="s">
        <v>394</v>
      </c>
      <c r="B8" s="8">
        <v>-300</v>
      </c>
    </row>
    <row r="9" spans="1:2" x14ac:dyDescent="0.25">
      <c r="A9" s="5"/>
      <c r="B9" s="8"/>
    </row>
    <row r="10" spans="1:2" x14ac:dyDescent="0.25">
      <c r="A10" s="5"/>
      <c r="B10" s="8"/>
    </row>
    <row r="11" spans="1:2" x14ac:dyDescent="0.25">
      <c r="A11" s="5"/>
      <c r="B11" s="8"/>
    </row>
    <row r="12" spans="1:2" x14ac:dyDescent="0.25">
      <c r="A12" s="5"/>
      <c r="B12" s="8"/>
    </row>
    <row r="13" spans="1:2" x14ac:dyDescent="0.25">
      <c r="A13" s="5"/>
      <c r="B13" s="8"/>
    </row>
    <row r="14" spans="1:2" x14ac:dyDescent="0.25">
      <c r="A14" s="5"/>
      <c r="B14" s="8"/>
    </row>
    <row r="15" spans="1:2" x14ac:dyDescent="0.25">
      <c r="A15" s="5"/>
      <c r="B15" s="8"/>
    </row>
    <row r="16" spans="1:2" x14ac:dyDescent="0.25">
      <c r="A16" s="5"/>
      <c r="B16" s="8"/>
    </row>
    <row r="17" spans="1:2" x14ac:dyDescent="0.25">
      <c r="A17" s="5"/>
      <c r="B17" s="11"/>
    </row>
    <row r="18" spans="1:2" x14ac:dyDescent="0.25">
      <c r="A18" s="5"/>
      <c r="B18" s="11"/>
    </row>
    <row r="19" spans="1:2" x14ac:dyDescent="0.25">
      <c r="A19" s="5"/>
      <c r="B19" s="8"/>
    </row>
    <row r="20" spans="1:2" x14ac:dyDescent="0.25">
      <c r="A20" s="5"/>
      <c r="B20" s="8"/>
    </row>
    <row r="21" spans="1:2" x14ac:dyDescent="0.25">
      <c r="A21" s="5"/>
      <c r="B21" s="11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  <pageSetUpPr autoPageBreaks="0"/>
  </sheetPr>
  <dimension ref="A1:B100"/>
  <sheetViews>
    <sheetView workbookViewId="0">
      <selection activeCell="A6" sqref="A6"/>
    </sheetView>
  </sheetViews>
  <sheetFormatPr defaultColWidth="8.85546875" defaultRowHeight="15" x14ac:dyDescent="0.25"/>
  <cols>
    <col min="1" max="1" width="29.7109375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6</v>
      </c>
      <c r="B4" s="8">
        <v>400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394</v>
      </c>
      <c r="B6" s="8">
        <v>-300</v>
      </c>
    </row>
    <row r="7" spans="1:2" x14ac:dyDescent="0.25">
      <c r="A7" s="5"/>
      <c r="B7" s="8"/>
    </row>
    <row r="8" spans="1:2" x14ac:dyDescent="0.25">
      <c r="A8" s="5"/>
      <c r="B8" s="8"/>
    </row>
    <row r="9" spans="1:2" x14ac:dyDescent="0.25">
      <c r="A9" s="5"/>
      <c r="B9" s="8"/>
    </row>
    <row r="10" spans="1:2" x14ac:dyDescent="0.25">
      <c r="A10" s="5"/>
      <c r="B10" s="8"/>
    </row>
    <row r="11" spans="1:2" x14ac:dyDescent="0.25">
      <c r="A11" s="5"/>
      <c r="B11" s="8"/>
    </row>
    <row r="12" spans="1:2" x14ac:dyDescent="0.25">
      <c r="A12" s="5"/>
      <c r="B12" s="8"/>
    </row>
    <row r="13" spans="1:2" x14ac:dyDescent="0.25">
      <c r="A13" s="5"/>
      <c r="B13" s="8"/>
    </row>
    <row r="14" spans="1:2" x14ac:dyDescent="0.25">
      <c r="A14" s="5"/>
      <c r="B14" s="8"/>
    </row>
    <row r="15" spans="1:2" x14ac:dyDescent="0.25">
      <c r="A15" s="5"/>
      <c r="B15" s="8"/>
    </row>
    <row r="16" spans="1:2" x14ac:dyDescent="0.25">
      <c r="A16" s="5"/>
      <c r="B16" s="8"/>
    </row>
    <row r="17" spans="1:2" x14ac:dyDescent="0.25">
      <c r="A17" s="5"/>
      <c r="B17" s="8"/>
    </row>
    <row r="18" spans="1:2" x14ac:dyDescent="0.25">
      <c r="A18" s="5"/>
      <c r="B18" s="8"/>
    </row>
    <row r="19" spans="1:2" x14ac:dyDescent="0.25">
      <c r="A19" s="5"/>
      <c r="B19" s="8"/>
    </row>
    <row r="20" spans="1:2" x14ac:dyDescent="0.25">
      <c r="B20" s="9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  <pageSetUpPr autoPageBreaks="0"/>
  </sheetPr>
  <dimension ref="A1:B100"/>
  <sheetViews>
    <sheetView workbookViewId="0">
      <selection activeCell="A13" sqref="A13"/>
    </sheetView>
  </sheetViews>
  <sheetFormatPr defaultColWidth="8.85546875" defaultRowHeight="15" x14ac:dyDescent="0.25"/>
  <cols>
    <col min="1" max="1" width="29.7109375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42</v>
      </c>
      <c r="B4" s="8">
        <v>500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50</v>
      </c>
      <c r="B6" s="8">
        <v>-200</v>
      </c>
    </row>
    <row r="7" spans="1:2" x14ac:dyDescent="0.25">
      <c r="A7" s="5" t="s">
        <v>49</v>
      </c>
      <c r="B7" s="8">
        <v>200</v>
      </c>
    </row>
    <row r="8" spans="1:2" x14ac:dyDescent="0.25">
      <c r="A8" s="5" t="s">
        <v>61</v>
      </c>
      <c r="B8" s="8">
        <v>-100</v>
      </c>
    </row>
    <row r="9" spans="1:2" x14ac:dyDescent="0.25">
      <c r="A9" s="5" t="s">
        <v>65</v>
      </c>
      <c r="B9" s="8">
        <v>-500</v>
      </c>
    </row>
    <row r="10" spans="1:2" x14ac:dyDescent="0.25">
      <c r="A10" s="5" t="s">
        <v>66</v>
      </c>
      <c r="B10" s="8">
        <v>180</v>
      </c>
    </row>
    <row r="11" spans="1:2" x14ac:dyDescent="0.25">
      <c r="A11" s="5" t="s">
        <v>72</v>
      </c>
      <c r="B11" s="8">
        <v>500</v>
      </c>
    </row>
    <row r="12" spans="1:2" x14ac:dyDescent="0.25">
      <c r="A12" s="5" t="s">
        <v>43</v>
      </c>
      <c r="B12" s="8">
        <v>-165</v>
      </c>
    </row>
    <row r="13" spans="1:2" x14ac:dyDescent="0.25">
      <c r="A13" s="5" t="s">
        <v>394</v>
      </c>
      <c r="B13" s="8">
        <v>-315</v>
      </c>
    </row>
    <row r="14" spans="1:2" x14ac:dyDescent="0.25">
      <c r="A14" s="5"/>
      <c r="B14" s="8"/>
    </row>
    <row r="15" spans="1:2" x14ac:dyDescent="0.25">
      <c r="A15" s="5"/>
      <c r="B15" s="8"/>
    </row>
    <row r="16" spans="1:2" x14ac:dyDescent="0.25">
      <c r="A16" s="5"/>
      <c r="B16" s="8"/>
    </row>
    <row r="17" spans="1:2" x14ac:dyDescent="0.25">
      <c r="A17" s="5"/>
      <c r="B17" s="8"/>
    </row>
    <row r="18" spans="1:2" x14ac:dyDescent="0.25">
      <c r="A18" s="5"/>
      <c r="B18" s="8"/>
    </row>
    <row r="19" spans="1:2" x14ac:dyDescent="0.25">
      <c r="A19" s="5"/>
      <c r="B19" s="8"/>
    </row>
    <row r="20" spans="1:2" x14ac:dyDescent="0.25">
      <c r="A20" s="5"/>
      <c r="B20" s="8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  <pageSetUpPr autoPageBreaks="0"/>
  </sheetPr>
  <dimension ref="A1:B100"/>
  <sheetViews>
    <sheetView workbookViewId="0">
      <selection activeCell="B12" sqref="B12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46</v>
      </c>
      <c r="B4" s="8">
        <v>200</v>
      </c>
    </row>
    <row r="5" spans="1:2" x14ac:dyDescent="0.25">
      <c r="A5" s="5" t="s">
        <v>50</v>
      </c>
      <c r="B5" s="8">
        <v>-200</v>
      </c>
    </row>
    <row r="6" spans="1:2" x14ac:dyDescent="0.25">
      <c r="A6" s="5" t="s">
        <v>61</v>
      </c>
      <c r="B6" s="8">
        <v>-100</v>
      </c>
    </row>
    <row r="7" spans="1:2" x14ac:dyDescent="0.25">
      <c r="A7" s="5" t="s">
        <v>62</v>
      </c>
      <c r="B7" s="8">
        <v>100</v>
      </c>
    </row>
    <row r="8" spans="1:2" x14ac:dyDescent="0.25">
      <c r="A8" s="5" t="s">
        <v>65</v>
      </c>
      <c r="B8" s="8">
        <v>-740</v>
      </c>
    </row>
    <row r="9" spans="1:2" x14ac:dyDescent="0.25">
      <c r="A9" s="5" t="s">
        <v>66</v>
      </c>
      <c r="B9" s="8">
        <v>270</v>
      </c>
    </row>
    <row r="10" spans="1:2" x14ac:dyDescent="0.25">
      <c r="A10" s="5" t="s">
        <v>69</v>
      </c>
      <c r="B10" s="11">
        <v>740</v>
      </c>
    </row>
    <row r="11" spans="1:2" x14ac:dyDescent="0.25">
      <c r="A11" s="5" t="s">
        <v>394</v>
      </c>
      <c r="B11" s="8">
        <v>-270</v>
      </c>
    </row>
    <row r="12" spans="1:2" x14ac:dyDescent="0.25">
      <c r="A12" s="5"/>
      <c r="B12" s="8"/>
    </row>
    <row r="13" spans="1:2" x14ac:dyDescent="0.25">
      <c r="A13" s="5"/>
      <c r="B13" s="8"/>
    </row>
    <row r="14" spans="1:2" x14ac:dyDescent="0.25">
      <c r="A14" s="5"/>
      <c r="B14" s="8"/>
    </row>
    <row r="15" spans="1:2" x14ac:dyDescent="0.25">
      <c r="A15" s="5"/>
      <c r="B15" s="8"/>
    </row>
    <row r="16" spans="1:2" x14ac:dyDescent="0.25">
      <c r="A16" s="5"/>
      <c r="B16" s="8"/>
    </row>
    <row r="17" spans="1:2" x14ac:dyDescent="0.25">
      <c r="A17" s="5"/>
      <c r="B17" s="8"/>
    </row>
    <row r="18" spans="1:2" x14ac:dyDescent="0.25">
      <c r="A18" s="5"/>
      <c r="B18" s="8"/>
    </row>
    <row r="19" spans="1:2" x14ac:dyDescent="0.25">
      <c r="A19" s="5"/>
      <c r="B19" s="8"/>
    </row>
    <row r="20" spans="1:2" x14ac:dyDescent="0.25">
      <c r="B20" s="9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  <pageSetUpPr autoPageBreaks="0"/>
  </sheetPr>
  <dimension ref="A1:B100"/>
  <sheetViews>
    <sheetView workbookViewId="0">
      <selection activeCell="A18" sqref="A18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44</v>
      </c>
      <c r="B4" s="8">
        <v>500</v>
      </c>
    </row>
    <row r="5" spans="1:2" x14ac:dyDescent="0.25">
      <c r="A5" s="5" t="s">
        <v>49</v>
      </c>
      <c r="B5" s="8">
        <v>1100</v>
      </c>
    </row>
    <row r="6" spans="1:2" x14ac:dyDescent="0.25">
      <c r="A6" s="5" t="s">
        <v>50</v>
      </c>
      <c r="B6" s="8">
        <v>-200</v>
      </c>
    </row>
    <row r="7" spans="1:2" x14ac:dyDescent="0.25">
      <c r="A7" s="5" t="s">
        <v>60</v>
      </c>
      <c r="B7" s="8">
        <v>-900</v>
      </c>
    </row>
    <row r="8" spans="1:2" x14ac:dyDescent="0.25">
      <c r="A8" s="5" t="s">
        <v>61</v>
      </c>
      <c r="B8" s="8">
        <v>-100</v>
      </c>
    </row>
    <row r="9" spans="1:2" x14ac:dyDescent="0.25">
      <c r="A9" s="5" t="s">
        <v>65</v>
      </c>
      <c r="B9" s="8">
        <v>-2240</v>
      </c>
    </row>
    <row r="10" spans="1:2" x14ac:dyDescent="0.25">
      <c r="A10" s="5" t="s">
        <v>66</v>
      </c>
      <c r="B10" s="8">
        <v>810</v>
      </c>
    </row>
    <row r="11" spans="1:2" x14ac:dyDescent="0.25">
      <c r="A11" s="5" t="s">
        <v>68</v>
      </c>
      <c r="B11" s="8">
        <v>2240</v>
      </c>
    </row>
    <row r="12" spans="1:2" x14ac:dyDescent="0.25">
      <c r="A12" s="5" t="s">
        <v>394</v>
      </c>
      <c r="B12" s="8">
        <v>-210</v>
      </c>
    </row>
    <row r="13" spans="1:2" x14ac:dyDescent="0.25">
      <c r="A13" s="5" t="s">
        <v>393</v>
      </c>
      <c r="B13" s="11">
        <v>-1000</v>
      </c>
    </row>
    <row r="14" spans="1:2" x14ac:dyDescent="0.25">
      <c r="A14" s="5"/>
      <c r="B14" s="11"/>
    </row>
    <row r="15" spans="1:2" x14ac:dyDescent="0.25">
      <c r="A15" s="5"/>
      <c r="B15" s="11"/>
    </row>
    <row r="16" spans="1:2" x14ac:dyDescent="0.25">
      <c r="A16" s="5"/>
      <c r="B16" s="8"/>
    </row>
    <row r="17" spans="1:2" x14ac:dyDescent="0.25">
      <c r="A17" s="5"/>
      <c r="B17" s="8"/>
    </row>
    <row r="18" spans="1:2" x14ac:dyDescent="0.25">
      <c r="A18" s="5"/>
      <c r="B18" s="8"/>
    </row>
    <row r="19" spans="1:2" x14ac:dyDescent="0.25">
      <c r="A19" s="5"/>
      <c r="B19" s="8"/>
    </row>
    <row r="20" spans="1:2" x14ac:dyDescent="0.25">
      <c r="A20" s="5"/>
      <c r="B20" s="8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  <pageSetUpPr autoPageBreaks="0"/>
  </sheetPr>
  <dimension ref="A1:B100"/>
  <sheetViews>
    <sheetView workbookViewId="0">
      <selection activeCell="A7" sqref="A7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50</v>
      </c>
      <c r="B4" s="8">
        <v>-200</v>
      </c>
    </row>
    <row r="5" spans="1:2" x14ac:dyDescent="0.25">
      <c r="A5" s="5" t="s">
        <v>51</v>
      </c>
      <c r="B5" s="8">
        <v>1500</v>
      </c>
    </row>
    <row r="6" spans="1:2" x14ac:dyDescent="0.25">
      <c r="A6" s="5" t="s">
        <v>61</v>
      </c>
      <c r="B6" s="8">
        <v>-100</v>
      </c>
    </row>
    <row r="7" spans="1:2" x14ac:dyDescent="0.25">
      <c r="A7" s="5" t="s">
        <v>178</v>
      </c>
      <c r="B7" s="8">
        <v>-1200</v>
      </c>
    </row>
    <row r="8" spans="1:2" x14ac:dyDescent="0.25">
      <c r="A8" s="5"/>
      <c r="B8" s="8"/>
    </row>
    <row r="9" spans="1:2" x14ac:dyDescent="0.25">
      <c r="A9" s="5"/>
      <c r="B9" s="8"/>
    </row>
    <row r="10" spans="1:2" x14ac:dyDescent="0.25">
      <c r="A10" s="5"/>
      <c r="B10" s="11"/>
    </row>
    <row r="11" spans="1:2" x14ac:dyDescent="0.25">
      <c r="A11" s="5"/>
      <c r="B11" s="8"/>
    </row>
    <row r="12" spans="1:2" x14ac:dyDescent="0.25">
      <c r="A12" s="5"/>
      <c r="B12" s="8"/>
    </row>
    <row r="13" spans="1:2" x14ac:dyDescent="0.25">
      <c r="A13" s="5"/>
      <c r="B13" s="8"/>
    </row>
    <row r="14" spans="1:2" x14ac:dyDescent="0.25">
      <c r="A14" s="5"/>
      <c r="B14" s="8"/>
    </row>
    <row r="15" spans="1:2" x14ac:dyDescent="0.25">
      <c r="A15" s="5"/>
      <c r="B15" s="8"/>
    </row>
    <row r="16" spans="1:2" x14ac:dyDescent="0.25">
      <c r="A16" s="5"/>
      <c r="B16" s="8"/>
    </row>
    <row r="17" spans="1:2" x14ac:dyDescent="0.25">
      <c r="A17" s="5"/>
      <c r="B17" s="8"/>
    </row>
    <row r="18" spans="1:2" x14ac:dyDescent="0.25">
      <c r="A18" s="5"/>
      <c r="B18" s="8"/>
    </row>
    <row r="19" spans="1:2" x14ac:dyDescent="0.25">
      <c r="A19" s="5"/>
      <c r="B19" s="8"/>
    </row>
    <row r="20" spans="1:2" x14ac:dyDescent="0.25">
      <c r="B20" s="9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0000"/>
    <pageSetUpPr autoPageBreaks="0"/>
  </sheetPr>
  <dimension ref="A1:B100"/>
  <sheetViews>
    <sheetView workbookViewId="0">
      <selection activeCell="B21" sqref="B21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27</v>
      </c>
      <c r="B4" s="8">
        <v>500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33</v>
      </c>
      <c r="B6" s="8">
        <v>1550</v>
      </c>
    </row>
    <row r="7" spans="1:2" x14ac:dyDescent="0.25">
      <c r="A7" s="5" t="s">
        <v>17</v>
      </c>
      <c r="B7" s="8">
        <v>-1550</v>
      </c>
    </row>
    <row r="8" spans="1:2" x14ac:dyDescent="0.25">
      <c r="A8" s="5" t="s">
        <v>41</v>
      </c>
      <c r="B8" s="8">
        <v>-50</v>
      </c>
    </row>
    <row r="9" spans="1:2" x14ac:dyDescent="0.25">
      <c r="A9" s="5" t="s">
        <v>43</v>
      </c>
      <c r="B9" s="8">
        <v>-175</v>
      </c>
    </row>
    <row r="10" spans="1:2" x14ac:dyDescent="0.25">
      <c r="A10" s="5" t="s">
        <v>50</v>
      </c>
      <c r="B10" s="8">
        <v>-200</v>
      </c>
    </row>
    <row r="11" spans="1:2" x14ac:dyDescent="0.25">
      <c r="A11" s="5" t="s">
        <v>51</v>
      </c>
      <c r="B11" s="8">
        <v>400</v>
      </c>
    </row>
    <row r="12" spans="1:2" x14ac:dyDescent="0.25">
      <c r="A12" s="5" t="s">
        <v>61</v>
      </c>
      <c r="B12" s="8">
        <v>-100</v>
      </c>
    </row>
    <row r="13" spans="1:2" x14ac:dyDescent="0.25">
      <c r="A13" s="5" t="s">
        <v>65</v>
      </c>
      <c r="B13" s="8">
        <v>-2205</v>
      </c>
    </row>
    <row r="14" spans="1:2" x14ac:dyDescent="0.25">
      <c r="A14" s="5" t="s">
        <v>66</v>
      </c>
      <c r="B14" s="8">
        <v>810</v>
      </c>
    </row>
    <row r="15" spans="1:2" x14ac:dyDescent="0.25">
      <c r="A15" s="5" t="s">
        <v>78</v>
      </c>
      <c r="B15" s="8">
        <v>2205</v>
      </c>
    </row>
    <row r="16" spans="1:2" x14ac:dyDescent="0.25">
      <c r="A16" s="5" t="s">
        <v>83</v>
      </c>
      <c r="B16" s="8">
        <v>1000</v>
      </c>
    </row>
    <row r="17" spans="1:2" x14ac:dyDescent="0.25">
      <c r="A17" s="5" t="s">
        <v>88</v>
      </c>
      <c r="B17" s="8">
        <v>-1050</v>
      </c>
    </row>
    <row r="18" spans="1:2" x14ac:dyDescent="0.25">
      <c r="A18" s="5" t="s">
        <v>43</v>
      </c>
      <c r="B18" s="8">
        <v>-165</v>
      </c>
    </row>
    <row r="19" spans="1:2" x14ac:dyDescent="0.25">
      <c r="A19" s="6" t="s">
        <v>93</v>
      </c>
      <c r="B19" s="11">
        <v>-183</v>
      </c>
    </row>
    <row r="20" spans="1:2" x14ac:dyDescent="0.25">
      <c r="A20" s="5" t="s">
        <v>394</v>
      </c>
      <c r="B20" s="9">
        <v>-687</v>
      </c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  <pageSetUpPr autoPageBreaks="0"/>
  </sheetPr>
  <dimension ref="A1:B100"/>
  <sheetViews>
    <sheetView workbookViewId="0">
      <selection activeCell="A18" sqref="A18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0</v>
      </c>
    </row>
    <row r="3" spans="1:2" ht="3.75" customHeight="1" x14ac:dyDescent="0.25">
      <c r="A3" s="1"/>
      <c r="B3" s="2"/>
    </row>
    <row r="4" spans="1:2" x14ac:dyDescent="0.25">
      <c r="A4" s="5" t="s">
        <v>14</v>
      </c>
      <c r="B4" s="8">
        <v>1450</v>
      </c>
    </row>
    <row r="5" spans="1:2" x14ac:dyDescent="0.25">
      <c r="A5" s="5" t="s">
        <v>4</v>
      </c>
      <c r="B5" s="8">
        <v>-100</v>
      </c>
    </row>
    <row r="6" spans="1:2" x14ac:dyDescent="0.25">
      <c r="A6" s="5" t="s">
        <v>17</v>
      </c>
      <c r="B6" s="8">
        <v>-1450</v>
      </c>
    </row>
    <row r="7" spans="1:2" x14ac:dyDescent="0.25">
      <c r="A7" s="5" t="s">
        <v>24</v>
      </c>
      <c r="B7" s="8">
        <v>-250</v>
      </c>
    </row>
    <row r="8" spans="1:2" x14ac:dyDescent="0.25">
      <c r="A8" s="5" t="s">
        <v>26</v>
      </c>
      <c r="B8" s="8">
        <v>500</v>
      </c>
    </row>
    <row r="9" spans="1:2" x14ac:dyDescent="0.25">
      <c r="A9" s="5" t="s">
        <v>34</v>
      </c>
      <c r="B9" s="8">
        <v>150</v>
      </c>
    </row>
    <row r="10" spans="1:2" x14ac:dyDescent="0.25">
      <c r="A10" s="14" t="s">
        <v>35</v>
      </c>
      <c r="B10" s="8">
        <v>850</v>
      </c>
    </row>
    <row r="11" spans="1:2" x14ac:dyDescent="0.25">
      <c r="A11" s="5" t="s">
        <v>17</v>
      </c>
      <c r="B11" s="8">
        <v>-850</v>
      </c>
    </row>
    <row r="12" spans="1:2" x14ac:dyDescent="0.25">
      <c r="A12" s="5" t="s">
        <v>41</v>
      </c>
      <c r="B12" s="8">
        <v>-50</v>
      </c>
    </row>
    <row r="13" spans="1:2" x14ac:dyDescent="0.25">
      <c r="A13" s="5" t="s">
        <v>43</v>
      </c>
      <c r="B13" s="8">
        <v>-175</v>
      </c>
    </row>
    <row r="14" spans="1:2" x14ac:dyDescent="0.25">
      <c r="A14" s="5" t="s">
        <v>50</v>
      </c>
      <c r="B14" s="8">
        <v>-200</v>
      </c>
    </row>
    <row r="15" spans="1:2" x14ac:dyDescent="0.25">
      <c r="A15" s="5" t="s">
        <v>61</v>
      </c>
      <c r="B15" s="8">
        <v>-100</v>
      </c>
    </row>
    <row r="16" spans="1:2" x14ac:dyDescent="0.25">
      <c r="A16" s="5" t="s">
        <v>65</v>
      </c>
      <c r="B16" s="8">
        <v>-1225</v>
      </c>
    </row>
    <row r="17" spans="1:2" x14ac:dyDescent="0.25">
      <c r="A17" s="5" t="s">
        <v>66</v>
      </c>
      <c r="B17" s="8">
        <v>450</v>
      </c>
    </row>
    <row r="18" spans="1:2" x14ac:dyDescent="0.25">
      <c r="A18" s="6" t="s">
        <v>117</v>
      </c>
      <c r="B18" s="8">
        <v>1000</v>
      </c>
    </row>
    <row r="19" spans="1:2" x14ac:dyDescent="0.25">
      <c r="A19" s="5"/>
      <c r="B19" s="8"/>
    </row>
    <row r="20" spans="1:2" x14ac:dyDescent="0.25">
      <c r="A20" s="5"/>
      <c r="B20" s="8"/>
    </row>
    <row r="21" spans="1:2" x14ac:dyDescent="0.25">
      <c r="B21" s="9"/>
    </row>
    <row r="22" spans="1:2" x14ac:dyDescent="0.25">
      <c r="B22" s="9"/>
    </row>
    <row r="23" spans="1:2" x14ac:dyDescent="0.25">
      <c r="B23" s="9"/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autoPageBreaks="0"/>
  </sheetPr>
  <dimension ref="A1:B101"/>
  <sheetViews>
    <sheetView workbookViewId="0">
      <selection activeCell="B77" sqref="B77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SUM(B4:B101)</f>
        <v>130.52182486780794</v>
      </c>
    </row>
    <row r="3" spans="1:2" ht="3.75" customHeight="1" x14ac:dyDescent="0.25">
      <c r="A3" s="1"/>
      <c r="B3" s="2"/>
    </row>
    <row r="4" spans="1:2" hidden="1" x14ac:dyDescent="0.25">
      <c r="A4" s="5" t="s">
        <v>20</v>
      </c>
      <c r="B4" s="8">
        <v>500</v>
      </c>
    </row>
    <row r="5" spans="1:2" hidden="1" x14ac:dyDescent="0.25">
      <c r="A5" s="5" t="s">
        <v>4</v>
      </c>
      <c r="B5" s="8">
        <v>-100</v>
      </c>
    </row>
    <row r="6" spans="1:2" hidden="1" x14ac:dyDescent="0.25">
      <c r="A6" s="5" t="s">
        <v>24</v>
      </c>
      <c r="B6" s="8">
        <v>-250</v>
      </c>
    </row>
    <row r="7" spans="1:2" hidden="1" x14ac:dyDescent="0.25">
      <c r="A7" s="5" t="s">
        <v>28</v>
      </c>
      <c r="B7" s="8">
        <v>2000</v>
      </c>
    </row>
    <row r="8" spans="1:2" hidden="1" x14ac:dyDescent="0.25">
      <c r="A8" s="5" t="s">
        <v>17</v>
      </c>
      <c r="B8" s="8">
        <v>-850</v>
      </c>
    </row>
    <row r="9" spans="1:2" hidden="1" x14ac:dyDescent="0.25">
      <c r="A9" s="5" t="s">
        <v>38</v>
      </c>
      <c r="B9" s="8">
        <v>242</v>
      </c>
    </row>
    <row r="10" spans="1:2" hidden="1" x14ac:dyDescent="0.25">
      <c r="A10" s="5" t="s">
        <v>41</v>
      </c>
      <c r="B10" s="8">
        <v>-50</v>
      </c>
    </row>
    <row r="11" spans="1:2" hidden="1" x14ac:dyDescent="0.25">
      <c r="A11" s="5" t="s">
        <v>60</v>
      </c>
      <c r="B11" s="8">
        <v>-900</v>
      </c>
    </row>
    <row r="12" spans="1:2" hidden="1" x14ac:dyDescent="0.25">
      <c r="A12" s="5" t="s">
        <v>61</v>
      </c>
      <c r="B12" s="8">
        <v>-100</v>
      </c>
    </row>
    <row r="13" spans="1:2" hidden="1" x14ac:dyDescent="0.25">
      <c r="A13" s="5" t="s">
        <v>63</v>
      </c>
      <c r="B13" s="8">
        <v>1335</v>
      </c>
    </row>
    <row r="14" spans="1:2" hidden="1" x14ac:dyDescent="0.25">
      <c r="A14" s="5" t="s">
        <v>65</v>
      </c>
      <c r="B14" s="8">
        <v>-1335</v>
      </c>
    </row>
    <row r="15" spans="1:2" hidden="1" x14ac:dyDescent="0.25">
      <c r="A15" s="5" t="s">
        <v>66</v>
      </c>
      <c r="B15" s="8">
        <v>495</v>
      </c>
    </row>
    <row r="16" spans="1:2" hidden="1" x14ac:dyDescent="0.25">
      <c r="A16" s="5" t="s">
        <v>77</v>
      </c>
      <c r="B16" s="8">
        <v>1000</v>
      </c>
    </row>
    <row r="17" spans="1:2" hidden="1" x14ac:dyDescent="0.25">
      <c r="A17" s="5" t="s">
        <v>87</v>
      </c>
      <c r="B17" s="8">
        <v>300</v>
      </c>
    </row>
    <row r="18" spans="1:2" hidden="1" x14ac:dyDescent="0.25">
      <c r="A18" s="5" t="s">
        <v>88</v>
      </c>
      <c r="B18" s="8">
        <v>-1050</v>
      </c>
    </row>
    <row r="19" spans="1:2" hidden="1" x14ac:dyDescent="0.25">
      <c r="A19" s="5" t="s">
        <v>89</v>
      </c>
      <c r="B19" s="8">
        <v>-110</v>
      </c>
    </row>
    <row r="20" spans="1:2" hidden="1" x14ac:dyDescent="0.25">
      <c r="A20" s="6" t="s">
        <v>114</v>
      </c>
      <c r="B20" s="11">
        <v>-360</v>
      </c>
    </row>
    <row r="21" spans="1:2" hidden="1" x14ac:dyDescent="0.25">
      <c r="A21" s="5" t="s">
        <v>148</v>
      </c>
      <c r="B21" s="11">
        <v>-100</v>
      </c>
    </row>
    <row r="22" spans="1:2" hidden="1" x14ac:dyDescent="0.25">
      <c r="A22" s="5" t="s">
        <v>151</v>
      </c>
      <c r="B22" s="9">
        <v>500</v>
      </c>
    </row>
    <row r="23" spans="1:2" hidden="1" x14ac:dyDescent="0.25">
      <c r="A23" s="6" t="s">
        <v>170</v>
      </c>
      <c r="B23" s="11">
        <v>-800</v>
      </c>
    </row>
    <row r="24" spans="1:2" hidden="1" x14ac:dyDescent="0.25">
      <c r="A24" s="5" t="s">
        <v>180</v>
      </c>
      <c r="B24" s="9">
        <v>-80</v>
      </c>
    </row>
    <row r="25" spans="1:2" hidden="1" x14ac:dyDescent="0.25">
      <c r="A25" s="6" t="s">
        <v>182</v>
      </c>
      <c r="B25" s="9">
        <v>1333</v>
      </c>
    </row>
    <row r="26" spans="1:2" hidden="1" x14ac:dyDescent="0.25">
      <c r="A26" s="6" t="s">
        <v>188</v>
      </c>
      <c r="B26" s="11">
        <v>-243</v>
      </c>
    </row>
    <row r="27" spans="1:2" hidden="1" x14ac:dyDescent="0.25">
      <c r="A27" s="5" t="s">
        <v>193</v>
      </c>
      <c r="B27" s="9">
        <v>-100</v>
      </c>
    </row>
    <row r="28" spans="1:2" hidden="1" x14ac:dyDescent="0.25">
      <c r="A28" s="6" t="s">
        <v>199</v>
      </c>
      <c r="B28" s="9">
        <v>-106</v>
      </c>
    </row>
    <row r="29" spans="1:2" hidden="1" x14ac:dyDescent="0.25">
      <c r="A29" s="6" t="s">
        <v>214</v>
      </c>
      <c r="B29" s="9">
        <v>-961</v>
      </c>
    </row>
    <row r="30" spans="1:2" hidden="1" x14ac:dyDescent="0.25">
      <c r="A30" s="6" t="s">
        <v>226</v>
      </c>
      <c r="B30" s="9">
        <v>1200</v>
      </c>
    </row>
    <row r="31" spans="1:2" hidden="1" x14ac:dyDescent="0.25">
      <c r="A31" s="5" t="s">
        <v>227</v>
      </c>
      <c r="B31" s="9">
        <v>-100</v>
      </c>
    </row>
    <row r="32" spans="1:2" hidden="1" x14ac:dyDescent="0.25">
      <c r="A32" s="5" t="s">
        <v>262</v>
      </c>
      <c r="B32" s="9">
        <v>-846</v>
      </c>
    </row>
    <row r="33" spans="1:2" hidden="1" x14ac:dyDescent="0.25">
      <c r="A33" s="6" t="s">
        <v>263</v>
      </c>
      <c r="B33" s="9">
        <v>593</v>
      </c>
    </row>
    <row r="34" spans="1:2" hidden="1" x14ac:dyDescent="0.25">
      <c r="A34" s="5" t="s">
        <v>269</v>
      </c>
      <c r="B34" s="9">
        <v>-270</v>
      </c>
    </row>
    <row r="35" spans="1:2" hidden="1" x14ac:dyDescent="0.25">
      <c r="A35" s="5" t="s">
        <v>289</v>
      </c>
      <c r="B35" s="9">
        <v>1591</v>
      </c>
    </row>
    <row r="36" spans="1:2" hidden="1" x14ac:dyDescent="0.25">
      <c r="A36" s="5" t="s">
        <v>311</v>
      </c>
      <c r="B36" s="9">
        <v>111</v>
      </c>
    </row>
    <row r="37" spans="1:2" hidden="1" x14ac:dyDescent="0.25">
      <c r="A37" s="5" t="s">
        <v>314</v>
      </c>
      <c r="B37" s="9">
        <v>-100</v>
      </c>
    </row>
    <row r="38" spans="1:2" hidden="1" x14ac:dyDescent="0.25">
      <c r="A38" s="5" t="s">
        <v>318</v>
      </c>
      <c r="B38" s="9">
        <v>961</v>
      </c>
    </row>
    <row r="39" spans="1:2" hidden="1" x14ac:dyDescent="0.25">
      <c r="A39" s="5" t="s">
        <v>326</v>
      </c>
      <c r="B39" s="9">
        <v>-100</v>
      </c>
    </row>
    <row r="40" spans="1:2" hidden="1" x14ac:dyDescent="0.25">
      <c r="A40" s="5" t="s">
        <v>328</v>
      </c>
      <c r="B40" s="8">
        <v>2146</v>
      </c>
    </row>
    <row r="41" spans="1:2" hidden="1" x14ac:dyDescent="0.25">
      <c r="A41" s="5" t="s">
        <v>360</v>
      </c>
      <c r="B41" s="9">
        <v>-100</v>
      </c>
    </row>
    <row r="42" spans="1:2" hidden="1" x14ac:dyDescent="0.25">
      <c r="A42" s="5" t="s">
        <v>379</v>
      </c>
      <c r="B42" s="9">
        <f>-Gemensamt!$M$155</f>
        <v>-1178.76</v>
      </c>
    </row>
    <row r="43" spans="1:2" hidden="1" x14ac:dyDescent="0.25">
      <c r="A43" s="6" t="s">
        <v>406</v>
      </c>
      <c r="B43" s="9">
        <v>-67</v>
      </c>
    </row>
    <row r="44" spans="1:2" hidden="1" x14ac:dyDescent="0.25">
      <c r="A44" s="5" t="s">
        <v>425</v>
      </c>
      <c r="B44" s="9">
        <v>-100</v>
      </c>
    </row>
    <row r="45" spans="1:2" hidden="1" x14ac:dyDescent="0.25">
      <c r="A45" s="5" t="s">
        <v>445</v>
      </c>
      <c r="B45" s="9">
        <v>-228</v>
      </c>
    </row>
    <row r="46" spans="1:2" hidden="1" x14ac:dyDescent="0.25">
      <c r="A46" s="5" t="s">
        <v>451</v>
      </c>
      <c r="B46" s="9">
        <v>-973</v>
      </c>
    </row>
    <row r="47" spans="1:2" hidden="1" x14ac:dyDescent="0.25">
      <c r="A47" s="5" t="s">
        <v>461</v>
      </c>
      <c r="B47" s="9">
        <v>-1184</v>
      </c>
    </row>
    <row r="48" spans="1:2" hidden="1" x14ac:dyDescent="0.25">
      <c r="A48" s="5" t="s">
        <v>462</v>
      </c>
      <c r="B48" s="9">
        <v>600</v>
      </c>
    </row>
    <row r="49" spans="1:2" hidden="1" x14ac:dyDescent="0.25">
      <c r="A49" s="5" t="s">
        <v>473</v>
      </c>
      <c r="B49" s="9">
        <f>-Gemensamt!$E$358</f>
        <v>-83</v>
      </c>
    </row>
    <row r="50" spans="1:2" hidden="1" x14ac:dyDescent="0.25">
      <c r="A50" s="5" t="s">
        <v>481</v>
      </c>
      <c r="B50" s="9">
        <f>-Gemensamt!$E$291</f>
        <v>-57.689655172413794</v>
      </c>
    </row>
    <row r="51" spans="1:2" hidden="1" x14ac:dyDescent="0.25">
      <c r="A51" s="5" t="s">
        <v>326</v>
      </c>
      <c r="B51" s="9">
        <v>-103.4483</v>
      </c>
    </row>
    <row r="52" spans="1:2" hidden="1" x14ac:dyDescent="0.25">
      <c r="A52" s="6" t="s">
        <v>498</v>
      </c>
      <c r="B52" s="9">
        <v>1500</v>
      </c>
    </row>
    <row r="53" spans="1:2" hidden="1" x14ac:dyDescent="0.25">
      <c r="A53" s="5" t="s">
        <v>494</v>
      </c>
      <c r="B53" s="9">
        <f>-Gemensamt!$D$424</f>
        <v>-876.07692307692309</v>
      </c>
    </row>
    <row r="54" spans="1:2" hidden="1" x14ac:dyDescent="0.25">
      <c r="A54" s="5" t="s">
        <v>504</v>
      </c>
      <c r="B54" s="9">
        <v>-100</v>
      </c>
    </row>
    <row r="55" spans="1:2" hidden="1" x14ac:dyDescent="0.25">
      <c r="A55" s="5" t="s">
        <v>510</v>
      </c>
      <c r="B55" s="9">
        <f>-Gemensamt!$D$458</f>
        <v>-55</v>
      </c>
    </row>
    <row r="56" spans="1:2" hidden="1" x14ac:dyDescent="0.25">
      <c r="A56" s="5" t="s">
        <v>516</v>
      </c>
      <c r="B56" s="9">
        <f>-Gemensamt!$D$491</f>
        <v>-1278.4541666666667</v>
      </c>
    </row>
    <row r="57" spans="1:2" hidden="1" x14ac:dyDescent="0.25">
      <c r="A57" s="5" t="s">
        <v>531</v>
      </c>
      <c r="B57" s="9">
        <v>966</v>
      </c>
    </row>
    <row r="58" spans="1:2" x14ac:dyDescent="0.25">
      <c r="A58" s="5" t="s">
        <v>550</v>
      </c>
      <c r="B58" s="9">
        <v>-100</v>
      </c>
    </row>
    <row r="59" spans="1:2" x14ac:dyDescent="0.25">
      <c r="A59" s="5" t="s">
        <v>568</v>
      </c>
      <c r="B59" s="9">
        <v>-500</v>
      </c>
    </row>
    <row r="60" spans="1:2" x14ac:dyDescent="0.25">
      <c r="A60" s="5" t="s">
        <v>588</v>
      </c>
      <c r="B60" s="9">
        <v>1500</v>
      </c>
    </row>
    <row r="61" spans="1:2" x14ac:dyDescent="0.25">
      <c r="A61" s="5" t="s">
        <v>483</v>
      </c>
      <c r="B61" s="9">
        <f>-Gemensamt!$D$635</f>
        <v>-2314.705882352941</v>
      </c>
    </row>
    <row r="62" spans="1:2" x14ac:dyDescent="0.25">
      <c r="A62" s="5" t="s">
        <v>610</v>
      </c>
      <c r="B62" s="9">
        <v>413</v>
      </c>
    </row>
    <row r="63" spans="1:2" x14ac:dyDescent="0.25">
      <c r="A63" s="5" t="s">
        <v>462</v>
      </c>
      <c r="B63" s="9">
        <v>453</v>
      </c>
    </row>
    <row r="64" spans="1:2" x14ac:dyDescent="0.25">
      <c r="A64" s="5" t="s">
        <v>620</v>
      </c>
      <c r="B64" s="9">
        <v>-100</v>
      </c>
    </row>
    <row r="65" spans="1:2" x14ac:dyDescent="0.25">
      <c r="A65" s="5" t="s">
        <v>494</v>
      </c>
      <c r="B65" s="9">
        <f>-Gemensamt!$D$741</f>
        <v>-972.80769230769226</v>
      </c>
    </row>
    <row r="66" spans="1:2" x14ac:dyDescent="0.25">
      <c r="A66" s="5" t="s">
        <v>24</v>
      </c>
      <c r="B66" s="9">
        <f>-Gemensamt!$D$776</f>
        <v>-389.05555555555554</v>
      </c>
    </row>
    <row r="67" spans="1:2" x14ac:dyDescent="0.25">
      <c r="A67" t="s">
        <v>657</v>
      </c>
      <c r="B67" s="9">
        <v>1288</v>
      </c>
    </row>
    <row r="68" spans="1:2" x14ac:dyDescent="0.25">
      <c r="A68" s="5" t="s">
        <v>668</v>
      </c>
      <c r="B68" s="9">
        <v>-100</v>
      </c>
    </row>
    <row r="69" spans="1:2" x14ac:dyDescent="0.25">
      <c r="A69" s="5" t="s">
        <v>669</v>
      </c>
      <c r="B69" s="9">
        <v>2500</v>
      </c>
    </row>
    <row r="70" spans="1:2" x14ac:dyDescent="0.25">
      <c r="A70" s="5" t="s">
        <v>483</v>
      </c>
      <c r="B70" s="9">
        <f>-Gemensamt!$D$845</f>
        <v>-3132.48</v>
      </c>
    </row>
    <row r="71" spans="1:2" x14ac:dyDescent="0.25">
      <c r="A71" s="5" t="s">
        <v>698</v>
      </c>
      <c r="B71" s="9">
        <v>906</v>
      </c>
    </row>
    <row r="72" spans="1:2" x14ac:dyDescent="0.25">
      <c r="A72" s="5" t="s">
        <v>721</v>
      </c>
      <c r="B72" s="9">
        <v>-324</v>
      </c>
    </row>
    <row r="73" spans="1:2" x14ac:dyDescent="0.25">
      <c r="A73" s="5" t="s">
        <v>722</v>
      </c>
      <c r="B73" s="9">
        <v>-100</v>
      </c>
    </row>
    <row r="74" spans="1:2" x14ac:dyDescent="0.25">
      <c r="A74" s="5" t="s">
        <v>494</v>
      </c>
      <c r="B74" s="9">
        <f>Gemensamt!$D$898</f>
        <v>-852</v>
      </c>
    </row>
    <row r="75" spans="1:2" x14ac:dyDescent="0.25">
      <c r="A75" s="5" t="s">
        <v>774</v>
      </c>
      <c r="B75" s="9">
        <v>198</v>
      </c>
    </row>
    <row r="76" spans="1:2" x14ac:dyDescent="0.25">
      <c r="A76" s="5" t="s">
        <v>797</v>
      </c>
      <c r="B76" s="9">
        <v>-365</v>
      </c>
    </row>
    <row r="77" spans="1:2" x14ac:dyDescent="0.25">
      <c r="A77" s="5" t="s">
        <v>792</v>
      </c>
      <c r="B77" s="9">
        <f>Gemensamt!$D$969</f>
        <v>-1455</v>
      </c>
    </row>
    <row r="78" spans="1:2" x14ac:dyDescent="0.25">
      <c r="A78" s="5" t="s">
        <v>795</v>
      </c>
      <c r="B78" s="9">
        <v>1500</v>
      </c>
    </row>
    <row r="79" spans="1:2" x14ac:dyDescent="0.25">
      <c r="B79" s="9"/>
    </row>
    <row r="80" spans="1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  <row r="101" spans="2:2" x14ac:dyDescent="0.25">
      <c r="B101" s="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D72"/>
  <sheetViews>
    <sheetView workbookViewId="0">
      <selection activeCell="B58" sqref="B58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SUM(B4:B72)</f>
        <v>581.65358310956572</v>
      </c>
    </row>
    <row r="3" spans="1:2" ht="3.75" customHeight="1" x14ac:dyDescent="0.25">
      <c r="A3" s="1"/>
      <c r="B3" s="2"/>
    </row>
    <row r="4" spans="1:2" hidden="1" x14ac:dyDescent="0.25">
      <c r="A4" s="5" t="s">
        <v>230</v>
      </c>
      <c r="B4" s="8">
        <v>1500</v>
      </c>
    </row>
    <row r="5" spans="1:2" hidden="1" x14ac:dyDescent="0.25">
      <c r="A5" s="5" t="s">
        <v>227</v>
      </c>
      <c r="B5" s="9">
        <v>-100</v>
      </c>
    </row>
    <row r="6" spans="1:2" hidden="1" x14ac:dyDescent="0.25">
      <c r="A6" s="5" t="s">
        <v>262</v>
      </c>
      <c r="B6" s="9">
        <v>-846</v>
      </c>
    </row>
    <row r="7" spans="1:2" hidden="1" x14ac:dyDescent="0.25">
      <c r="A7" s="5" t="s">
        <v>269</v>
      </c>
      <c r="B7" s="9">
        <v>-270</v>
      </c>
    </row>
    <row r="8" spans="1:2" hidden="1" x14ac:dyDescent="0.25">
      <c r="A8" t="s">
        <v>289</v>
      </c>
      <c r="B8" s="9">
        <v>1295</v>
      </c>
    </row>
    <row r="9" spans="1:2" hidden="1" x14ac:dyDescent="0.25">
      <c r="A9" s="5" t="s">
        <v>311</v>
      </c>
      <c r="B9" s="9">
        <v>37</v>
      </c>
    </row>
    <row r="10" spans="1:2" hidden="1" x14ac:dyDescent="0.25">
      <c r="A10" s="5" t="s">
        <v>314</v>
      </c>
      <c r="B10" s="9">
        <v>-100</v>
      </c>
    </row>
    <row r="11" spans="1:2" hidden="1" x14ac:dyDescent="0.25">
      <c r="A11" s="5" t="s">
        <v>326</v>
      </c>
      <c r="B11" s="9">
        <v>-100</v>
      </c>
    </row>
    <row r="12" spans="1:2" hidden="1" x14ac:dyDescent="0.25">
      <c r="A12" s="5" t="s">
        <v>328</v>
      </c>
      <c r="B12" s="8">
        <v>2567</v>
      </c>
    </row>
    <row r="13" spans="1:2" hidden="1" x14ac:dyDescent="0.25">
      <c r="A13" s="5" t="s">
        <v>360</v>
      </c>
      <c r="B13" s="9">
        <v>-100</v>
      </c>
    </row>
    <row r="14" spans="1:2" hidden="1" x14ac:dyDescent="0.25">
      <c r="A14" s="5" t="s">
        <v>379</v>
      </c>
      <c r="B14" s="9">
        <f>-Gemensamt!$M$155</f>
        <v>-1178.76</v>
      </c>
    </row>
    <row r="15" spans="1:2" hidden="1" x14ac:dyDescent="0.25">
      <c r="A15" s="6" t="s">
        <v>406</v>
      </c>
      <c r="B15" s="9">
        <v>-67</v>
      </c>
    </row>
    <row r="16" spans="1:2" hidden="1" x14ac:dyDescent="0.25">
      <c r="A16" s="5" t="s">
        <v>425</v>
      </c>
      <c r="B16" s="9">
        <v>-100</v>
      </c>
    </row>
    <row r="17" spans="1:2" hidden="1" x14ac:dyDescent="0.25">
      <c r="A17" s="5" t="s">
        <v>426</v>
      </c>
      <c r="B17" s="9">
        <v>286</v>
      </c>
    </row>
    <row r="18" spans="1:2" hidden="1" x14ac:dyDescent="0.25">
      <c r="A18" s="5" t="s">
        <v>445</v>
      </c>
      <c r="B18" s="9">
        <v>-228</v>
      </c>
    </row>
    <row r="19" spans="1:2" hidden="1" x14ac:dyDescent="0.25">
      <c r="A19" s="5" t="s">
        <v>451</v>
      </c>
      <c r="B19" s="9">
        <v>-973</v>
      </c>
    </row>
    <row r="20" spans="1:2" hidden="1" x14ac:dyDescent="0.25">
      <c r="A20" s="5" t="s">
        <v>462</v>
      </c>
      <c r="B20" s="9">
        <v>600</v>
      </c>
    </row>
    <row r="21" spans="1:2" hidden="1" x14ac:dyDescent="0.25">
      <c r="A21" s="5" t="s">
        <v>481</v>
      </c>
      <c r="B21" s="9">
        <f>-Gemensamt!$E$291</f>
        <v>-57.689655172413794</v>
      </c>
    </row>
    <row r="22" spans="1:2" hidden="1" x14ac:dyDescent="0.25">
      <c r="A22" s="5" t="s">
        <v>326</v>
      </c>
      <c r="B22" s="9">
        <v>-103.4483</v>
      </c>
    </row>
    <row r="23" spans="1:2" hidden="1" x14ac:dyDescent="0.25">
      <c r="A23" s="5" t="s">
        <v>494</v>
      </c>
      <c r="B23" s="9">
        <f>-Gemensamt!$D$424</f>
        <v>-876.07692307692309</v>
      </c>
    </row>
    <row r="24" spans="1:2" hidden="1" x14ac:dyDescent="0.25">
      <c r="A24" s="5" t="s">
        <v>504</v>
      </c>
      <c r="B24" s="9">
        <v>-100</v>
      </c>
    </row>
    <row r="25" spans="1:2" hidden="1" x14ac:dyDescent="0.25">
      <c r="A25" s="5" t="s">
        <v>510</v>
      </c>
      <c r="B25" s="9">
        <f>-Gemensamt!$D$458</f>
        <v>-55</v>
      </c>
    </row>
    <row r="26" spans="1:2" hidden="1" x14ac:dyDescent="0.25">
      <c r="A26" s="5" t="s">
        <v>516</v>
      </c>
      <c r="B26" s="9">
        <f>-Gemensamt!$D$491</f>
        <v>-1278.4541666666667</v>
      </c>
    </row>
    <row r="27" spans="1:2" hidden="1" x14ac:dyDescent="0.25">
      <c r="A27" s="5" t="s">
        <v>519</v>
      </c>
      <c r="B27" s="9">
        <f>1568</f>
        <v>1568</v>
      </c>
    </row>
    <row r="28" spans="1:2" hidden="1" x14ac:dyDescent="0.25">
      <c r="A28" s="5" t="s">
        <v>531</v>
      </c>
      <c r="B28" s="9">
        <v>1140</v>
      </c>
    </row>
    <row r="29" spans="1:2" hidden="1" x14ac:dyDescent="0.25">
      <c r="A29" s="5" t="s">
        <v>534</v>
      </c>
      <c r="B29" s="9">
        <v>500</v>
      </c>
    </row>
    <row r="30" spans="1:2" hidden="1" x14ac:dyDescent="0.25">
      <c r="A30" s="5" t="s">
        <v>543</v>
      </c>
      <c r="B30" s="9">
        <f>-Gemensamt!$D$527</f>
        <v>-2715.1153846153848</v>
      </c>
    </row>
    <row r="31" spans="1:2" hidden="1" x14ac:dyDescent="0.25">
      <c r="A31" s="5" t="s">
        <v>548</v>
      </c>
      <c r="B31" s="9">
        <v>-365</v>
      </c>
    </row>
    <row r="32" spans="1:2" x14ac:dyDescent="0.25">
      <c r="A32" s="5" t="s">
        <v>550</v>
      </c>
      <c r="B32" s="9">
        <v>-100</v>
      </c>
    </row>
    <row r="33" spans="1:4" x14ac:dyDescent="0.25">
      <c r="A33" t="s">
        <v>358</v>
      </c>
      <c r="B33" s="9">
        <v>111</v>
      </c>
    </row>
    <row r="34" spans="1:4" x14ac:dyDescent="0.25">
      <c r="A34" s="5" t="s">
        <v>562</v>
      </c>
      <c r="B34" s="9">
        <v>1000</v>
      </c>
    </row>
    <row r="35" spans="1:4" x14ac:dyDescent="0.25">
      <c r="A35" s="5" t="s">
        <v>568</v>
      </c>
      <c r="B35" s="9">
        <v>-500</v>
      </c>
    </row>
    <row r="36" spans="1:4" x14ac:dyDescent="0.25">
      <c r="A36" s="5" t="s">
        <v>589</v>
      </c>
      <c r="B36" s="9">
        <f>-Gemensamt!$D$599</f>
        <v>-1553.1814285714283</v>
      </c>
    </row>
    <row r="37" spans="1:4" x14ac:dyDescent="0.25">
      <c r="A37" s="5" t="s">
        <v>588</v>
      </c>
      <c r="B37" s="9">
        <v>1100</v>
      </c>
    </row>
    <row r="38" spans="1:4" x14ac:dyDescent="0.25">
      <c r="A38" s="5" t="s">
        <v>483</v>
      </c>
      <c r="B38" s="9">
        <f>-Gemensamt!$D$635</f>
        <v>-2314.705882352941</v>
      </c>
    </row>
    <row r="39" spans="1:4" x14ac:dyDescent="0.25">
      <c r="A39" s="5" t="s">
        <v>599</v>
      </c>
      <c r="B39" s="9">
        <v>2000</v>
      </c>
    </row>
    <row r="40" spans="1:4" x14ac:dyDescent="0.25">
      <c r="A40" s="5" t="s">
        <v>610</v>
      </c>
      <c r="B40" s="9">
        <v>619</v>
      </c>
      <c r="D40" s="15"/>
    </row>
    <row r="41" spans="1:4" x14ac:dyDescent="0.25">
      <c r="A41" s="5" t="s">
        <v>620</v>
      </c>
      <c r="B41" s="9">
        <v>-100</v>
      </c>
    </row>
    <row r="42" spans="1:4" x14ac:dyDescent="0.25">
      <c r="A42" s="5" t="s">
        <v>627</v>
      </c>
      <c r="B42" s="9">
        <v>1500</v>
      </c>
    </row>
    <row r="43" spans="1:4" x14ac:dyDescent="0.25">
      <c r="A43" s="5" t="s">
        <v>494</v>
      </c>
      <c r="B43" s="9">
        <f>-Gemensamt!$D$741</f>
        <v>-972.80769230769226</v>
      </c>
    </row>
    <row r="44" spans="1:4" x14ac:dyDescent="0.25">
      <c r="A44" s="5" t="s">
        <v>24</v>
      </c>
      <c r="B44" s="9">
        <f>-Gemensamt!$D$776</f>
        <v>-389.05555555555554</v>
      </c>
    </row>
    <row r="45" spans="1:4" x14ac:dyDescent="0.25">
      <c r="A45" s="5" t="s">
        <v>653</v>
      </c>
      <c r="B45" s="9">
        <v>1000</v>
      </c>
    </row>
    <row r="46" spans="1:4" x14ac:dyDescent="0.25">
      <c r="A46" t="s">
        <v>657</v>
      </c>
      <c r="B46" s="9">
        <v>1242</v>
      </c>
    </row>
    <row r="47" spans="1:4" x14ac:dyDescent="0.25">
      <c r="A47" s="5" t="s">
        <v>658</v>
      </c>
      <c r="B47" s="9">
        <f>-Gemensamt!$D$812</f>
        <v>-1335.5714285714287</v>
      </c>
    </row>
    <row r="48" spans="1:4" x14ac:dyDescent="0.25">
      <c r="A48" s="5" t="s">
        <v>668</v>
      </c>
      <c r="B48" s="9">
        <v>-100</v>
      </c>
    </row>
    <row r="49" spans="1:2" x14ac:dyDescent="0.25">
      <c r="A49" s="5" t="s">
        <v>669</v>
      </c>
      <c r="B49" s="9">
        <v>2000</v>
      </c>
    </row>
    <row r="50" spans="1:2" x14ac:dyDescent="0.25">
      <c r="A50" s="5" t="s">
        <v>483</v>
      </c>
      <c r="B50" s="9">
        <f>-Gemensamt!$D$845</f>
        <v>-3132.48</v>
      </c>
    </row>
    <row r="51" spans="1:2" x14ac:dyDescent="0.25">
      <c r="A51" s="5" t="s">
        <v>688</v>
      </c>
      <c r="B51" s="9">
        <f>Gemensamt!D828</f>
        <v>1705</v>
      </c>
    </row>
    <row r="52" spans="1:2" x14ac:dyDescent="0.25">
      <c r="A52" s="5" t="s">
        <v>698</v>
      </c>
      <c r="B52" s="9">
        <v>600</v>
      </c>
    </row>
    <row r="53" spans="1:2" x14ac:dyDescent="0.25">
      <c r="A53" s="5" t="s">
        <v>721</v>
      </c>
      <c r="B53" s="9">
        <v>-324</v>
      </c>
    </row>
    <row r="54" spans="1:2" x14ac:dyDescent="0.25">
      <c r="A54" s="5" t="s">
        <v>722</v>
      </c>
      <c r="B54" s="9">
        <v>-100</v>
      </c>
    </row>
    <row r="55" spans="1:2" x14ac:dyDescent="0.25">
      <c r="A55" s="5" t="s">
        <v>494</v>
      </c>
      <c r="B55" s="9">
        <f>Gemensamt!$D$898</f>
        <v>-852</v>
      </c>
    </row>
    <row r="56" spans="1:2" x14ac:dyDescent="0.25">
      <c r="A56" s="5" t="s">
        <v>774</v>
      </c>
      <c r="B56" s="9">
        <v>1419</v>
      </c>
    </row>
    <row r="57" spans="1:2" x14ac:dyDescent="0.25">
      <c r="A57" s="5" t="s">
        <v>797</v>
      </c>
      <c r="B57" s="9">
        <v>-365</v>
      </c>
    </row>
    <row r="58" spans="1:2" x14ac:dyDescent="0.25">
      <c r="A58" s="5" t="s">
        <v>792</v>
      </c>
      <c r="B58" s="9">
        <f>Gemensamt!$D$969</f>
        <v>-1455</v>
      </c>
    </row>
    <row r="59" spans="1:2" x14ac:dyDescent="0.25">
      <c r="B59" s="9"/>
    </row>
    <row r="60" spans="1:2" x14ac:dyDescent="0.25">
      <c r="B60" s="9"/>
    </row>
    <row r="61" spans="1:2" x14ac:dyDescent="0.25">
      <c r="B61" s="9"/>
    </row>
    <row r="62" spans="1:2" x14ac:dyDescent="0.25">
      <c r="B62" s="9"/>
    </row>
    <row r="63" spans="1:2" x14ac:dyDescent="0.25">
      <c r="B63" s="9"/>
    </row>
    <row r="64" spans="1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A4E2-CBFE-4E4D-9A73-4AD3B4B92057}">
  <sheetPr>
    <tabColor rgb="FF00B050"/>
    <pageSetUpPr autoPageBreaks="0"/>
  </sheetPr>
  <dimension ref="A1:B100"/>
  <sheetViews>
    <sheetView zoomScale="90" zoomScaleNormal="90" workbookViewId="0">
      <selection activeCell="B18" sqref="B18"/>
    </sheetView>
  </sheetViews>
  <sheetFormatPr defaultColWidth="8.85546875" defaultRowHeight="15" x14ac:dyDescent="0.25"/>
  <cols>
    <col min="1" max="1" width="34.28515625" bestFit="1" customWidth="1"/>
    <col min="2" max="2" width="16.42578125" customWidth="1"/>
  </cols>
  <sheetData>
    <row r="1" spans="1:2" ht="17.25" x14ac:dyDescent="0.4">
      <c r="A1" s="3" t="s">
        <v>1</v>
      </c>
      <c r="B1" s="4" t="s">
        <v>0</v>
      </c>
    </row>
    <row r="2" spans="1:2" x14ac:dyDescent="0.25">
      <c r="A2" s="1" t="s">
        <v>2</v>
      </c>
      <c r="B2" s="10">
        <f>SUM(B4:B100)</f>
        <v>74.656752136752402</v>
      </c>
    </row>
    <row r="3" spans="1:2" ht="3.75" customHeight="1" x14ac:dyDescent="0.25">
      <c r="A3" s="1"/>
      <c r="B3" s="2"/>
    </row>
    <row r="4" spans="1:2" x14ac:dyDescent="0.25">
      <c r="A4" s="5" t="s">
        <v>620</v>
      </c>
      <c r="B4" s="9">
        <v>-100</v>
      </c>
    </row>
    <row r="5" spans="1:2" x14ac:dyDescent="0.25">
      <c r="A5" s="5" t="s">
        <v>632</v>
      </c>
      <c r="B5" s="8">
        <v>1500</v>
      </c>
    </row>
    <row r="6" spans="1:2" x14ac:dyDescent="0.25">
      <c r="A6" s="5" t="s">
        <v>494</v>
      </c>
      <c r="B6" s="9">
        <f>-Gemensamt!$D$741</f>
        <v>-972.80769230769226</v>
      </c>
    </row>
    <row r="7" spans="1:2" x14ac:dyDescent="0.25">
      <c r="A7" s="5" t="s">
        <v>24</v>
      </c>
      <c r="B7" s="9">
        <f>-Gemensamt!$D$776</f>
        <v>-389.05555555555554</v>
      </c>
    </row>
    <row r="8" spans="1:2" x14ac:dyDescent="0.25">
      <c r="A8" t="s">
        <v>657</v>
      </c>
      <c r="B8" s="9">
        <v>849</v>
      </c>
    </row>
    <row r="9" spans="1:2" x14ac:dyDescent="0.25">
      <c r="A9" s="5" t="s">
        <v>668</v>
      </c>
      <c r="B9" s="9">
        <v>-100</v>
      </c>
    </row>
    <row r="10" spans="1:2" x14ac:dyDescent="0.25">
      <c r="A10" s="5" t="s">
        <v>483</v>
      </c>
      <c r="B10" s="9">
        <f>-Gemensamt!$D$845</f>
        <v>-3132.48</v>
      </c>
    </row>
    <row r="11" spans="1:2" x14ac:dyDescent="0.25">
      <c r="A11" s="5" t="s">
        <v>677</v>
      </c>
      <c r="B11" s="8">
        <v>2500</v>
      </c>
    </row>
    <row r="12" spans="1:2" x14ac:dyDescent="0.25">
      <c r="A12" s="5" t="s">
        <v>698</v>
      </c>
      <c r="B12" s="9">
        <v>516</v>
      </c>
    </row>
    <row r="13" spans="1:2" x14ac:dyDescent="0.25">
      <c r="A13" s="5" t="s">
        <v>721</v>
      </c>
      <c r="B13" s="9">
        <v>-324</v>
      </c>
    </row>
    <row r="14" spans="1:2" x14ac:dyDescent="0.25">
      <c r="A14" s="5" t="s">
        <v>722</v>
      </c>
      <c r="B14" s="9">
        <v>-100</v>
      </c>
    </row>
    <row r="15" spans="1:2" x14ac:dyDescent="0.25">
      <c r="A15" s="5" t="s">
        <v>731</v>
      </c>
      <c r="B15" s="8">
        <v>2000</v>
      </c>
    </row>
    <row r="16" spans="1:2" x14ac:dyDescent="0.25">
      <c r="A16" s="5" t="s">
        <v>494</v>
      </c>
      <c r="B16" s="9">
        <f>Gemensamt!$D$898</f>
        <v>-852</v>
      </c>
    </row>
    <row r="17" spans="1:2" x14ac:dyDescent="0.25">
      <c r="A17" s="5" t="s">
        <v>797</v>
      </c>
      <c r="B17" s="9">
        <v>-365</v>
      </c>
    </row>
    <row r="18" spans="1:2" x14ac:dyDescent="0.25">
      <c r="A18" s="5" t="s">
        <v>792</v>
      </c>
      <c r="B18" s="9">
        <f>Gemensamt!$D$969</f>
        <v>-1455</v>
      </c>
    </row>
    <row r="19" spans="1:2" x14ac:dyDescent="0.25">
      <c r="A19" s="5" t="s">
        <v>795</v>
      </c>
      <c r="B19" s="9">
        <v>500</v>
      </c>
    </row>
    <row r="20" spans="1:2" x14ac:dyDescent="0.25">
      <c r="A20" s="5"/>
      <c r="B20" s="8"/>
    </row>
    <row r="21" spans="1:2" x14ac:dyDescent="0.25">
      <c r="A21" s="6"/>
      <c r="B21" s="11"/>
    </row>
    <row r="22" spans="1:2" x14ac:dyDescent="0.25">
      <c r="A22" s="5"/>
      <c r="B22" s="9"/>
    </row>
    <row r="23" spans="1:2" x14ac:dyDescent="0.25">
      <c r="A23" s="6"/>
      <c r="B23" s="9"/>
    </row>
    <row r="24" spans="1:2" x14ac:dyDescent="0.25">
      <c r="A24" s="6"/>
      <c r="B24" s="11"/>
    </row>
    <row r="25" spans="1:2" x14ac:dyDescent="0.25">
      <c r="A25" s="5"/>
      <c r="B25" s="9"/>
    </row>
    <row r="26" spans="1:2" x14ac:dyDescent="0.25">
      <c r="A26" s="6"/>
      <c r="B26" s="9"/>
    </row>
    <row r="27" spans="1:2" x14ac:dyDescent="0.25">
      <c r="A27" s="5"/>
      <c r="B27" s="9"/>
    </row>
    <row r="28" spans="1:2" x14ac:dyDescent="0.25">
      <c r="A28" s="5"/>
      <c r="B28" s="9"/>
    </row>
    <row r="29" spans="1:2" x14ac:dyDescent="0.25">
      <c r="A29" s="5"/>
      <c r="B29" s="9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B32" s="9"/>
    </row>
    <row r="33" spans="1:2" x14ac:dyDescent="0.25">
      <c r="A33" s="5"/>
      <c r="B33" s="9"/>
    </row>
    <row r="34" spans="1:2" x14ac:dyDescent="0.25">
      <c r="A34" s="5"/>
      <c r="B34" s="9"/>
    </row>
    <row r="35" spans="1:2" x14ac:dyDescent="0.25">
      <c r="A35" s="5"/>
      <c r="B35" s="8"/>
    </row>
    <row r="36" spans="1:2" x14ac:dyDescent="0.25">
      <c r="A36" s="5"/>
      <c r="B36" s="9"/>
    </row>
    <row r="37" spans="1:2" x14ac:dyDescent="0.25">
      <c r="A37" s="5"/>
      <c r="B37" s="9"/>
    </row>
    <row r="38" spans="1:2" x14ac:dyDescent="0.25">
      <c r="A38" s="5"/>
      <c r="B38" s="9"/>
    </row>
    <row r="39" spans="1:2" x14ac:dyDescent="0.25">
      <c r="A39" s="6"/>
      <c r="B39" s="9"/>
    </row>
    <row r="40" spans="1:2" x14ac:dyDescent="0.25">
      <c r="A40" s="5"/>
      <c r="B40" s="9"/>
    </row>
    <row r="41" spans="1:2" x14ac:dyDescent="0.25">
      <c r="A41" s="5"/>
      <c r="B41" s="9"/>
    </row>
    <row r="42" spans="1:2" x14ac:dyDescent="0.25">
      <c r="A42" s="5"/>
      <c r="B42" s="9"/>
    </row>
    <row r="43" spans="1:2" x14ac:dyDescent="0.25">
      <c r="A43" s="5"/>
      <c r="B43" s="9"/>
    </row>
    <row r="44" spans="1:2" x14ac:dyDescent="0.25">
      <c r="A44" s="5"/>
      <c r="B44" s="9"/>
    </row>
    <row r="45" spans="1:2" x14ac:dyDescent="0.25">
      <c r="A45" s="5"/>
      <c r="B45" s="9"/>
    </row>
    <row r="46" spans="1:2" x14ac:dyDescent="0.25">
      <c r="A46" s="5"/>
      <c r="B46" s="9"/>
    </row>
    <row r="47" spans="1:2" x14ac:dyDescent="0.25">
      <c r="A47" s="5"/>
      <c r="B47" s="9"/>
    </row>
    <row r="48" spans="1:2" x14ac:dyDescent="0.25">
      <c r="A48" s="5"/>
      <c r="B48" s="9"/>
    </row>
    <row r="49" spans="1:2" x14ac:dyDescent="0.25">
      <c r="A49" s="5"/>
      <c r="B49" s="9"/>
    </row>
    <row r="50" spans="1:2" x14ac:dyDescent="0.25">
      <c r="A50" s="5"/>
      <c r="B50" s="9"/>
    </row>
    <row r="51" spans="1:2" x14ac:dyDescent="0.25">
      <c r="A51" s="5"/>
      <c r="B51" s="9"/>
    </row>
    <row r="52" spans="1:2" x14ac:dyDescent="0.25">
      <c r="A52" s="5"/>
      <c r="B52" s="9"/>
    </row>
    <row r="53" spans="1:2" x14ac:dyDescent="0.25">
      <c r="A53" s="5"/>
      <c r="B53" s="9"/>
    </row>
    <row r="54" spans="1:2" x14ac:dyDescent="0.25">
      <c r="A54" s="5"/>
      <c r="B54" s="9"/>
    </row>
    <row r="55" spans="1:2" x14ac:dyDescent="0.25">
      <c r="A55" s="5"/>
      <c r="B55" s="9"/>
    </row>
    <row r="56" spans="1:2" x14ac:dyDescent="0.25">
      <c r="A56" s="5"/>
      <c r="B56" s="9"/>
    </row>
    <row r="57" spans="1:2" x14ac:dyDescent="0.25">
      <c r="A57" s="5"/>
      <c r="B57" s="9"/>
    </row>
    <row r="58" spans="1:2" x14ac:dyDescent="0.25">
      <c r="A58" s="5"/>
      <c r="B58" s="9"/>
    </row>
    <row r="59" spans="1:2" x14ac:dyDescent="0.25">
      <c r="A59" s="5"/>
      <c r="B59" s="9"/>
    </row>
    <row r="60" spans="1:2" x14ac:dyDescent="0.25">
      <c r="A60" s="5"/>
      <c r="B60" s="9"/>
    </row>
    <row r="61" spans="1:2" x14ac:dyDescent="0.25">
      <c r="A61" s="5"/>
      <c r="B61" s="9"/>
    </row>
    <row r="62" spans="1:2" x14ac:dyDescent="0.25">
      <c r="A62" s="5"/>
      <c r="B62" s="9"/>
    </row>
    <row r="63" spans="1:2" x14ac:dyDescent="0.25">
      <c r="A63" s="5"/>
      <c r="B63" s="9"/>
    </row>
    <row r="64" spans="1:2" x14ac:dyDescent="0.25">
      <c r="A64" s="5"/>
      <c r="B64" s="9"/>
    </row>
    <row r="65" spans="1:2" x14ac:dyDescent="0.25">
      <c r="A65" s="5"/>
      <c r="B65" s="9"/>
    </row>
    <row r="66" spans="1:2" x14ac:dyDescent="0.25">
      <c r="A66" s="5"/>
      <c r="B66" s="9"/>
    </row>
    <row r="67" spans="1:2" x14ac:dyDescent="0.25">
      <c r="B67" s="9"/>
    </row>
    <row r="68" spans="1:2" x14ac:dyDescent="0.25">
      <c r="B68" s="9"/>
    </row>
    <row r="69" spans="1:2" x14ac:dyDescent="0.25">
      <c r="B69" s="9"/>
    </row>
    <row r="70" spans="1:2" x14ac:dyDescent="0.25">
      <c r="B70" s="9"/>
    </row>
    <row r="71" spans="1:2" x14ac:dyDescent="0.25">
      <c r="B71" s="9"/>
    </row>
    <row r="72" spans="1:2" x14ac:dyDescent="0.25">
      <c r="B72" s="9"/>
    </row>
    <row r="73" spans="1:2" x14ac:dyDescent="0.25">
      <c r="B73" s="9"/>
    </row>
    <row r="74" spans="1:2" x14ac:dyDescent="0.25">
      <c r="B74" s="9"/>
    </row>
    <row r="75" spans="1:2" x14ac:dyDescent="0.25">
      <c r="B75" s="9"/>
    </row>
    <row r="76" spans="1:2" x14ac:dyDescent="0.25">
      <c r="B76" s="9"/>
    </row>
    <row r="77" spans="1:2" x14ac:dyDescent="0.25">
      <c r="B77" s="9"/>
    </row>
    <row r="78" spans="1:2" x14ac:dyDescent="0.25">
      <c r="B78" s="9"/>
    </row>
    <row r="79" spans="1:2" x14ac:dyDescent="0.25">
      <c r="B79" s="9"/>
    </row>
    <row r="80" spans="1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69</vt:i4>
      </vt:variant>
    </vt:vector>
  </HeadingPairs>
  <TitlesOfParts>
    <vt:vector size="69" baseType="lpstr">
      <vt:lpstr>Lagkassa</vt:lpstr>
      <vt:lpstr>Redovisning</vt:lpstr>
      <vt:lpstr>Gemensamt</vt:lpstr>
      <vt:lpstr>Agnes</vt:lpstr>
      <vt:lpstr>Alva P</vt:lpstr>
      <vt:lpstr>Ayla</vt:lpstr>
      <vt:lpstr>Charlotte</vt:lpstr>
      <vt:lpstr>Emelie</vt:lpstr>
      <vt:lpstr>Emma A</vt:lpstr>
      <vt:lpstr>Emma W</vt:lpstr>
      <vt:lpstr>Ester</vt:lpstr>
      <vt:lpstr>Freja</vt:lpstr>
      <vt:lpstr>Hanna</vt:lpstr>
      <vt:lpstr>Hedvig</vt:lpstr>
      <vt:lpstr>lda G</vt:lpstr>
      <vt:lpstr>lda L</vt:lpstr>
      <vt:lpstr>lda LN</vt:lpstr>
      <vt:lpstr>Ines</vt:lpstr>
      <vt:lpstr>Isa F</vt:lpstr>
      <vt:lpstr>Isabella</vt:lpstr>
      <vt:lpstr>Josefin</vt:lpstr>
      <vt:lpstr>Julia K</vt:lpstr>
      <vt:lpstr>Kajsa</vt:lpstr>
      <vt:lpstr>Lara</vt:lpstr>
      <vt:lpstr>Leah</vt:lpstr>
      <vt:lpstr>Lee</vt:lpstr>
      <vt:lpstr>Lilja</vt:lpstr>
      <vt:lpstr>Linnea</vt:lpstr>
      <vt:lpstr>Millie</vt:lpstr>
      <vt:lpstr>Moa N</vt:lpstr>
      <vt:lpstr>Moa-Li</vt:lpstr>
      <vt:lpstr>My</vt:lpstr>
      <vt:lpstr>Nellie</vt:lpstr>
      <vt:lpstr>Olivia</vt:lpstr>
      <vt:lpstr>Sofia</vt:lpstr>
      <vt:lpstr>Tuva</vt:lpstr>
      <vt:lpstr>Slutat-&gt;</vt:lpstr>
      <vt:lpstr>Ebba</vt:lpstr>
      <vt:lpstr>Anna</vt:lpstr>
      <vt:lpstr>Julia E</vt:lpstr>
      <vt:lpstr>Elvira H</vt:lpstr>
      <vt:lpstr>Tova</vt:lpstr>
      <vt:lpstr>Elsa</vt:lpstr>
      <vt:lpstr>Ella M</vt:lpstr>
      <vt:lpstr>Saga</vt:lpstr>
      <vt:lpstr>Tilde</vt:lpstr>
      <vt:lpstr>Elvira</vt:lpstr>
      <vt:lpstr>Esra</vt:lpstr>
      <vt:lpstr>Ela</vt:lpstr>
      <vt:lpstr>Alma</vt:lpstr>
      <vt:lpstr>Alva</vt:lpstr>
      <vt:lpstr>Jonna</vt:lpstr>
      <vt:lpstr>Maya</vt:lpstr>
      <vt:lpstr>Linnea T</vt:lpstr>
      <vt:lpstr>Majken</vt:lpstr>
      <vt:lpstr>Johanna</vt:lpstr>
      <vt:lpstr>E Grönquist</vt:lpstr>
      <vt:lpstr>Moa</vt:lpstr>
      <vt:lpstr>Estelle</vt:lpstr>
      <vt:lpstr>Amanda</vt:lpstr>
      <vt:lpstr>Maja</vt:lpstr>
      <vt:lpstr>Linnea Slutat</vt:lpstr>
      <vt:lpstr>Saga H</vt:lpstr>
      <vt:lpstr>Ida OLD</vt:lpstr>
      <vt:lpstr>Neliah</vt:lpstr>
      <vt:lpstr>Mia</vt:lpstr>
      <vt:lpstr>My Slutat</vt:lpstr>
      <vt:lpstr>Astrid</vt:lpstr>
      <vt:lpstr>Nellie Slutat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</dc:creator>
  <cp:lastModifiedBy>Mikael</cp:lastModifiedBy>
  <cp:lastPrinted>2023-12-12T18:11:45Z</cp:lastPrinted>
  <dcterms:created xsi:type="dcterms:W3CDTF">2013-01-30T21:29:32Z</dcterms:created>
  <dcterms:modified xsi:type="dcterms:W3CDTF">2025-01-03T14:02:08Z</dcterms:modified>
</cp:coreProperties>
</file>